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C221" i="1"/>
  <c r="D205"/>
  <c r="D204"/>
  <c r="D203"/>
  <c r="D202"/>
  <c r="D201"/>
  <c r="D199"/>
  <c r="D198"/>
  <c r="D197"/>
  <c r="D196"/>
  <c r="D195"/>
  <c r="D194"/>
  <c r="D207" s="1"/>
  <c r="C220" s="1"/>
  <c r="C222" s="1"/>
  <c r="D180"/>
  <c r="C180"/>
  <c r="D168"/>
  <c r="D181" s="1"/>
  <c r="C168"/>
  <c r="C181" s="1"/>
  <c r="D140"/>
  <c r="C140"/>
  <c r="E138"/>
  <c r="E137"/>
  <c r="E136"/>
  <c r="E135"/>
  <c r="E134"/>
  <c r="E133"/>
  <c r="E132"/>
  <c r="E131"/>
  <c r="E130"/>
  <c r="E129"/>
  <c r="E140" s="1"/>
  <c r="E128"/>
  <c r="E121"/>
  <c r="E120" s="1"/>
  <c r="D120"/>
  <c r="D123" s="1"/>
  <c r="C120"/>
  <c r="E116"/>
  <c r="E115"/>
  <c r="E113"/>
  <c r="D113"/>
  <c r="C113"/>
  <c r="E112"/>
  <c r="E111"/>
  <c r="E110"/>
  <c r="E109"/>
  <c r="E108"/>
  <c r="E107"/>
  <c r="E106" s="1"/>
  <c r="D106"/>
  <c r="C106"/>
  <c r="E105"/>
  <c r="E104"/>
  <c r="E103" s="1"/>
  <c r="D103"/>
  <c r="C103"/>
  <c r="C123" s="1"/>
  <c r="E90"/>
  <c r="D90"/>
  <c r="C90"/>
  <c r="E76"/>
  <c r="D76"/>
  <c r="C76"/>
  <c r="E70"/>
  <c r="D70"/>
  <c r="C70"/>
  <c r="E49"/>
  <c r="E47" s="1"/>
  <c r="D49"/>
  <c r="D47" s="1"/>
  <c r="C49"/>
  <c r="C47"/>
  <c r="C88" s="1"/>
  <c r="E33"/>
  <c r="D33"/>
  <c r="C33"/>
  <c r="E28"/>
  <c r="E27" s="1"/>
  <c r="D28"/>
  <c r="C28"/>
  <c r="D27"/>
  <c r="D88" s="1"/>
  <c r="C27"/>
  <c r="C98" s="1"/>
  <c r="E98" l="1"/>
  <c r="E88"/>
  <c r="E97"/>
  <c r="E123"/>
  <c r="D97"/>
  <c r="C97"/>
  <c r="D98"/>
</calcChain>
</file>

<file path=xl/sharedStrings.xml><?xml version="1.0" encoding="utf-8"?>
<sst xmlns="http://schemas.openxmlformats.org/spreadsheetml/2006/main" count="267" uniqueCount="168">
  <si>
    <t>คำแถลงงบประมาณ</t>
  </si>
  <si>
    <t>ประกอบงบประมาณรายจ่ายประจำปีงบประมาณ พ.ศ.  2556</t>
  </si>
  <si>
    <t>ท่านประธานสภาฯ   และสมาชิกสภาเทศบาลตำบลแวงใหญ่</t>
  </si>
  <si>
    <t xml:space="preserve">                 บัดนี้ถึงเวลาที่คณะผู้บริหารเทศบาล    จะได้เสนอร่างเทศบัญญัตติงบประมาณรายจ่ายประจำปีต่อสภา</t>
  </si>
  <si>
    <t>เทศบาลอีกครั้งหนึ่ง  ฉะนั้นในโอกาสนี้คณะผู้บริหารเทศบาล จึงขอแถลงให้ท่านประธานและสมาชิกทุกท่านได้ทราบ</t>
  </si>
  <si>
    <t xml:space="preserve">ถึงสถานะการคลัง  ตลอดจนหลักการและนโยบายในการดำเนินงานในปีงบประมาณ  พ.ศ. 2556  ดังต่อไปนี้  </t>
  </si>
  <si>
    <r>
      <t xml:space="preserve">1.  </t>
    </r>
    <r>
      <rPr>
        <b/>
        <u/>
        <sz val="16"/>
        <rFont val="TH SarabunPSK"/>
        <family val="2"/>
      </rPr>
      <t>สถานะการคลัง</t>
    </r>
  </si>
  <si>
    <r>
      <t xml:space="preserve">                 ในปีงบประมาณ พ.ศ. 2556  เทศบาลตำบลแวงใหญ่  ได้ประมาณการรายรับไว้  </t>
    </r>
    <r>
      <rPr>
        <b/>
        <sz val="16"/>
        <rFont val="TH SarabunPSK"/>
        <family val="2"/>
      </rPr>
      <t xml:space="preserve">30,873,500.-  บาท           </t>
    </r>
  </si>
  <si>
    <t>โดยในส่วนของรายได้ที่เทศบาลจัดเก็บเอง  จะได้ปรับปรุงการจัดเก็บให้มีประสิทธิภาพยิ่งขึ้นและในส่วนของงบประมาณ</t>
  </si>
  <si>
    <r>
      <t xml:space="preserve">รายจ่าย  กำหนดวงเงินรายจ่ายไว้จำนวน </t>
    </r>
    <r>
      <rPr>
        <b/>
        <sz val="16"/>
        <rFont val="TH SarabunPSK"/>
        <family val="2"/>
      </rPr>
      <t xml:space="preserve">30,872,620  - บาท   </t>
    </r>
    <r>
      <rPr>
        <sz val="16"/>
        <rFont val="TH SarabunPSK"/>
        <family val="2"/>
      </rPr>
      <t>ซึ่งคาดว่าจะสามารถไปจัดทำบริการสาธารณะด้านต่าง ๆ</t>
    </r>
  </si>
  <si>
    <t>ให้มีประสิทธิภาพยิ่งขึ้น  ซึ่งการจัดทำงบประมาณของเทศบาลเป็นการจัดทำแบบเกินดุล   (รายจ่ายน้อยกว่ารายรับ)</t>
  </si>
  <si>
    <r>
      <t xml:space="preserve">นอกจากนี้เทศบาลมีเงินสะสมคงเหลืออยู่  </t>
    </r>
    <r>
      <rPr>
        <b/>
        <sz val="16"/>
        <rFont val="TH SarabunPSK"/>
        <family val="2"/>
      </rPr>
      <t>13,626,984.08  บาท</t>
    </r>
    <r>
      <rPr>
        <sz val="16"/>
        <rFont val="TH SarabunPSK"/>
        <family val="2"/>
      </rPr>
      <t xml:space="preserve">  และเงินทุนสำรองเงินสะสม </t>
    </r>
    <r>
      <rPr>
        <b/>
        <sz val="16"/>
        <rFont val="TH SarabunPSK"/>
        <family val="2"/>
      </rPr>
      <t xml:space="preserve">11,321,685.67  บาท  </t>
    </r>
    <r>
      <rPr>
        <sz val="16"/>
        <rFont val="TH SarabunPSK"/>
        <family val="2"/>
      </rPr>
      <t xml:space="preserve">      </t>
    </r>
  </si>
  <si>
    <r>
      <rPr>
        <sz val="16"/>
        <rFont val="TH SarabunPSK"/>
        <family val="2"/>
      </rPr>
      <t xml:space="preserve">และสะสมไว้ที่กองทุนส่งเสริมกิจการเทศบาล (ก.ส.ท.)  อีกจำนวน </t>
    </r>
    <r>
      <rPr>
        <b/>
        <sz val="16"/>
        <rFont val="TH SarabunPSK"/>
        <family val="2"/>
      </rPr>
      <t xml:space="preserve">   5,095,395.51   บาท </t>
    </r>
    <r>
      <rPr>
        <sz val="16"/>
        <rFont val="TH SarabunPSK"/>
        <family val="2"/>
      </rPr>
      <t>มีภาระส่งชำระหนี้เงินกู้</t>
    </r>
  </si>
  <si>
    <r>
      <t xml:space="preserve">ธนาคารกรุงไทย จำกัด (มหาชน)  </t>
    </r>
    <r>
      <rPr>
        <b/>
        <sz val="16"/>
        <rFont val="TH SarabunPSK"/>
        <family val="2"/>
      </rPr>
      <t xml:space="preserve"> 4,927,000.- บาท</t>
    </r>
  </si>
  <si>
    <t>2.  การบริหารงบประมาณในปีที่ผ่านมาและปีปัจจุบัน</t>
  </si>
  <si>
    <t xml:space="preserve">             ในปีงบประมาณที่ผ่านมา  แม้ว่ารายรับของเทศบาลจะมีจำนวนจำกัด เมื่อเปรียบเทียบกับภาระกิจต่าง  ๆ</t>
  </si>
  <si>
    <t>ที่จะต้องดำเนินการเพื่อบริการให้แก่ประชาชนตามอำนาจหน้าที่ตามกฏหมายก็ตาม แต่เทศบาลก็สามารถดำเนินการ</t>
  </si>
  <si>
    <t>ได้ครบถ้วนทุกรายการ</t>
  </si>
  <si>
    <t xml:space="preserve">       2.1 รายรับ</t>
  </si>
  <si>
    <t>รายรับ</t>
  </si>
  <si>
    <t>รับจริง</t>
  </si>
  <si>
    <t>ประมาณการ</t>
  </si>
  <si>
    <t>ปี 2554</t>
  </si>
  <si>
    <t>ปี  2555</t>
  </si>
  <si>
    <t>ปี 2556</t>
  </si>
  <si>
    <t>ก.  รายได้ภาษีอากร  (ยอดรวม)</t>
  </si>
  <si>
    <t xml:space="preserve">   1.  หมวดภาษีอากร  0100  (รวม)</t>
  </si>
  <si>
    <t xml:space="preserve">          1.1 ภาษีโรงเรือนและที่ดิน (0101)</t>
  </si>
  <si>
    <t xml:space="preserve">          1.2  ภาษีบำรุงท้องที่ (0102)</t>
  </si>
  <si>
    <t xml:space="preserve">          1.3  ภาษีป้าย  (0103)</t>
  </si>
  <si>
    <t xml:space="preserve">          1.4 อากรการฆ่าสัตว์ (0104)</t>
  </si>
  <si>
    <t xml:space="preserve">    2.หมวดภาษีจัดสรร (1000) (รวม)</t>
  </si>
  <si>
    <t xml:space="preserve">         2.1 ภาษีธรรมเนียมรถยนต์ล้อเลื่อน(1001)  </t>
  </si>
  <si>
    <t>-</t>
  </si>
  <si>
    <t xml:space="preserve">         2.2 ภาษีมูลค่าเพิ่ม 1 ใน 9 (1002)</t>
  </si>
  <si>
    <t xml:space="preserve">         2.3 ภาษีมูลค่าเพิ่มตาม พ.ร.บ.กระจายอำนาจ</t>
  </si>
  <si>
    <t xml:space="preserve">        2.4 ภาษีธรุกิจเฉพาะ(1004)</t>
  </si>
  <si>
    <t xml:space="preserve">        2.5 ภาษีสุรา(1005)</t>
  </si>
  <si>
    <t xml:space="preserve">        2.6 ภาษีสรรพสามิต(1006)</t>
  </si>
  <si>
    <t xml:space="preserve">        2.7ภาษีการพนัน(1007)</t>
  </si>
  <si>
    <t xml:space="preserve">        2.8 ค่าภาคหลวงแร่ (1010)</t>
  </si>
  <si>
    <t xml:space="preserve">        2.9 ค่าภาคหลวงปิโตรเลียม(1011)</t>
  </si>
  <si>
    <t xml:space="preserve">        2.10 ค่าธรรมเนียมจดทะเบียนสิทธิและนิติกรรม(1013)</t>
  </si>
  <si>
    <t xml:space="preserve"> ข.รายได้ที่ไม่ใช่ภาษีอากร (ยอดรวม)</t>
  </si>
  <si>
    <t>1.หมวดค่าธรรมเนียมค่าปรับและใบอนุญาต0120 (รวม)</t>
  </si>
  <si>
    <t>1.1 ค่าธรรมเนียมเกี่ยวกับควบคุมการฆ่าสัตว์ฯ  (0121)(รวม)</t>
  </si>
  <si>
    <t xml:space="preserve"> -</t>
  </si>
  <si>
    <t>1.2 ค่าธรรมเนียมเกี่ยวกับพนันเพิ่ม (0123)</t>
  </si>
  <si>
    <t>1.3 ค่าธรรมเนียมเกี่ยวกับการควบคุมอาคาร (0125)</t>
  </si>
  <si>
    <t xml:space="preserve">      -</t>
  </si>
  <si>
    <t>1.4 ค่าธรรมเนียมเก็บและขนขยะมูลฝอย  (0126)</t>
  </si>
  <si>
    <t>1.5ค่าธรรมเนียมเก็บและขนอุจจาระหรือสิ่งปฎิกูล(0127)</t>
  </si>
  <si>
    <t>1.6 ค่าธรรมเนียมออกหนังสือจำหน่ายและสะสมอาหาร(0128)</t>
  </si>
  <si>
    <t>1.7 ค่าธรรมเนียมฌาปนสถาน(0129)</t>
  </si>
  <si>
    <t>1.8 ค่าธรรมเนียมเกี่ยวกับการทะเบียนราษฎร(0131)</t>
  </si>
  <si>
    <t>1.9 ค่าปรับผู้กระทำผิดกฎหมายจราจรทางบก(0137)</t>
  </si>
  <si>
    <t>1.10 ค่าปรับผู้กระทำผิดกฎหมายและข้อบังคับท้องถิ่น(0139)</t>
  </si>
  <si>
    <t>1.11 ค่าปรับการผิดสัญญา  (0140)</t>
  </si>
  <si>
    <t>1.12 ค่าปรับอื่น ๆ (0141)</t>
  </si>
  <si>
    <t>1.13 ค่าใบอนุญาตรับทำการเก็บขนฯ (0142)</t>
  </si>
  <si>
    <t>1.14 ค่าใบอนุญาตจัดตั้งสถานจำหน่ายอาหารฯ (0144)</t>
  </si>
  <si>
    <t>1.15 ค่าใบอนุญาตจำหน่ายสินค้าในที่สาธารณะ (0145)</t>
  </si>
  <si>
    <t>1.16 ค่าใบอนุญาตเกี่ยวกับการควบคุมอาคาร(0146)</t>
  </si>
  <si>
    <t>1.17 ค่าใบอนุญาตเกี่ยวกับการโฆษณาโดยใช้เครื่องเสียง(0147)</t>
  </si>
  <si>
    <t>1.18 ค่าใบอนุญาตอื่น ๆ (0148)</t>
  </si>
  <si>
    <t>2.หมวดรายได้จากทรัพย์สิน 200 (รวม)</t>
  </si>
  <si>
    <t>2.1 ค่าเช่าหรือค่าบริการสถานที่(0202)</t>
  </si>
  <si>
    <t>2.2 ดอกเบี้ย (0203)</t>
  </si>
  <si>
    <t>3.หมวดรายได้จากสาธารณูปโภคและการพานิชย์</t>
  </si>
  <si>
    <t>4.หมวดรายได้เบ็ดเตล็ด 0300 (ยอดรวม)</t>
  </si>
  <si>
    <t>4.1.  เงินที่มีผู้อุทิศ(0301)</t>
  </si>
  <si>
    <t>4.2.ค่าขายแบบแปลน(0302)</t>
  </si>
  <si>
    <t>4.3.ค่าจำหน่ายแบบพิมพ์และคำร้อง (0304)</t>
  </si>
  <si>
    <t>4.4.รายได้เบ็ดเตล็ดอื่นๆ(0307)</t>
  </si>
  <si>
    <t>ค.รายได้ทุน  (ไม่มี)</t>
  </si>
  <si>
    <t>ยอดรวมรายได้ไม่รวมเงินอุดหนุนทั่วไป</t>
  </si>
  <si>
    <t xml:space="preserve">  ง.  หมวดเงินอุดหนุนทั่วไป</t>
  </si>
  <si>
    <t xml:space="preserve">       1.1  เงินอุดหนุนทั่วไปเพื่อการบูรณะท้องถิ่นและกิจการ</t>
  </si>
  <si>
    <t>อื่นทั่วไป (หรือเงินอุดหนุนทั่วไป)</t>
  </si>
  <si>
    <t xml:space="preserve">       1.2  เงินอุดหนุนทั่วไปโดยระบุวัตถุประสงค์</t>
  </si>
  <si>
    <t>รวมรายรับตามประมาณการ</t>
  </si>
  <si>
    <t>รวมรายรับทั้งสิ้น</t>
  </si>
  <si>
    <t xml:space="preserve">     2.2 รายจ่ายจำแนกตามแผนงาน  </t>
  </si>
  <si>
    <t>ด้าน / แผนงาน</t>
  </si>
  <si>
    <t>จ่ายจริง</t>
  </si>
  <si>
    <t>ด้านบริหารทั่วไป (00100)</t>
  </si>
  <si>
    <t xml:space="preserve"> - แผนงานบริหารทั่วไป (00110)</t>
  </si>
  <si>
    <t xml:space="preserve"> - แผนงานการรักษาความสงบภายใน ฯ (00120)</t>
  </si>
  <si>
    <t>ด้านบริการชุมชนและสังคม  (00200)</t>
  </si>
  <si>
    <t xml:space="preserve"> - แผนงานการศึกษา  (00210)</t>
  </si>
  <si>
    <t xml:space="preserve"> - แผนงานสาธารณสุข  (00220)</t>
  </si>
  <si>
    <t xml:space="preserve"> - แผนงานสังคมสงเคราะห์  (00230)</t>
  </si>
  <si>
    <t xml:space="preserve"> - แผนงานเคหะและชุมชน  (00240)</t>
  </si>
  <si>
    <t xml:space="preserve"> - แผนงานสร้างความเข้มแข็ง  (00250)</t>
  </si>
  <si>
    <t xml:space="preserve"> - แผนงานศาสนาวัฒนธรรมและนันทนาการ (00260)</t>
  </si>
  <si>
    <t>ด้านการเศรษฐกิจ  (00300)</t>
  </si>
  <si>
    <t xml:space="preserve"> - แผนงานอุตสาหกรรมและการโยธา  (00310)</t>
  </si>
  <si>
    <t xml:space="preserve"> - แผนงานการเกษตร  (00320)</t>
  </si>
  <si>
    <t xml:space="preserve"> - แผนงานการพาณิชย์  (00330)</t>
  </si>
  <si>
    <t>ด้านการดำเนินงานอื่น  (00400)</t>
  </si>
  <si>
    <t xml:space="preserve"> - แผนงานงบกลาง  (00410)</t>
  </si>
  <si>
    <t>รวมรายจ่ายทั้งสิ้น</t>
  </si>
  <si>
    <t xml:space="preserve"> 2.3   รายจ่ายจำแนกตามหมวดรายจ่าย</t>
  </si>
  <si>
    <t xml:space="preserve">                                 รายจ่าย</t>
  </si>
  <si>
    <t>1.  รายจ่ายงบกลาง</t>
  </si>
  <si>
    <t>2.  หมวดเงินเดือน</t>
  </si>
  <si>
    <t>3.  หมวดค่าจ้างประจำ</t>
  </si>
  <si>
    <t>4.  หมวดค่าจ้างชั่วคราว</t>
  </si>
  <si>
    <t>5.   หมวดตอบแทน</t>
  </si>
  <si>
    <t>6.   หมวดค่าใช้สอย</t>
  </si>
  <si>
    <t>7.   หมวดค่าวัสดุ</t>
  </si>
  <si>
    <t>8.   หมวดสาธารณูปโภค</t>
  </si>
  <si>
    <t>9.   หมวดเงินอุดหนุน</t>
  </si>
  <si>
    <t>10.  หมวดค่าครุภัณฑ์</t>
  </si>
  <si>
    <t>11.  หมวดค่าที่ดินและสิ่งก่อสร้าง</t>
  </si>
  <si>
    <t>12.  หมวดรายจ่ายอื่น</t>
  </si>
  <si>
    <t xml:space="preserve">2.4  รายการเงินอุดหนุนเฉพาะกิจ  เงินกู้ เงินจ่ายขาดเงินสะสม  (รายจ่ายที่ไม่ต้องนำไปตั้งงบประมาณ) </t>
  </si>
  <si>
    <t>รายการ</t>
  </si>
  <si>
    <t>ปี 2553</t>
  </si>
  <si>
    <t>(1) เงินอุดหนุนเฉพาะกิจ</t>
  </si>
  <si>
    <t>1.1  แผนงานบริหารทั่วไป</t>
  </si>
  <si>
    <t xml:space="preserve">        1.1.1  งานบริหารทั่วไป</t>
  </si>
  <si>
    <t>1.2  แผนงานการศึกษา</t>
  </si>
  <si>
    <t xml:space="preserve">       12.1  งานบริหารทั่วไปเกี่ยวกับการศึกษา</t>
  </si>
  <si>
    <t>1.3  แผนงานสังคมสงเคราะห์</t>
  </si>
  <si>
    <t xml:space="preserve">        1.3.1 งานสวัสดิการการสังคมและสังคมสงเคราะห์</t>
  </si>
  <si>
    <t>1.4  แผนงานสาธารณสุข</t>
  </si>
  <si>
    <t xml:space="preserve">       1.4.1 งานบริการสาธารณสุขและสาธารณสุขอื่น</t>
  </si>
  <si>
    <t>1.5  แผนงานเคหะและชุมชน</t>
  </si>
  <si>
    <t xml:space="preserve">        1.5.1  งานไฟฟ้าถนน</t>
  </si>
  <si>
    <t>รวม</t>
  </si>
  <si>
    <t>(2) จ่ายขาดเงินสะสม</t>
  </si>
  <si>
    <t>2.1  แผนงานบริหารทั่วไป</t>
  </si>
  <si>
    <t xml:space="preserve">         2.1.1  งานบริหารทั่วไป</t>
  </si>
  <si>
    <t xml:space="preserve">         2.1.2  งานบริหารงานคลัง</t>
  </si>
  <si>
    <t>2.2  แผนงานสร้างความเข้มแข็ง</t>
  </si>
  <si>
    <t xml:space="preserve">         2.2.1งานส่งเสริมและสนับสนุนความเข้มแข็งของชุมชน</t>
  </si>
  <si>
    <t>2.3  แผนงานสาธารณสุข</t>
  </si>
  <si>
    <t xml:space="preserve">       2.3.1 งานบริการสาธารณสุขและสาธารณสุขอื่น</t>
  </si>
  <si>
    <t>2.4  แผนงานเคหะและชุมชน</t>
  </si>
  <si>
    <t xml:space="preserve">        2.4.1  งานไฟฟ้าถนน</t>
  </si>
  <si>
    <t>รวมทั้งสิ้น</t>
  </si>
  <si>
    <t xml:space="preserve">3.  ภาระผูกพันในการก่อหนี้ผูกพันงบประมาณประจำปี </t>
  </si>
  <si>
    <t>-ไม่มี-</t>
  </si>
  <si>
    <t>4.  รายละเอียดการจ่ายบางรายการที่จำเป็นต้องใช้ในการบริหารกิจการขององค์กร  ในปีงบประมาณ  พ.ศ.  2556</t>
  </si>
  <si>
    <t xml:space="preserve">      ก.  ค่าใช้จ่ายในการบริหารบุคลากร (ที่ตั้งจ่ายจากรายได้ไม่รวมเงินอุดหนุนทุกประเภท)</t>
  </si>
  <si>
    <t xml:space="preserve">          (1)  เงินเดือน</t>
  </si>
  <si>
    <t>ตั้งจ่ายรวมทั้งสิ้น</t>
  </si>
  <si>
    <t>บาท</t>
  </si>
  <si>
    <t xml:space="preserve">          (2)  ค่าจ้างประจำ</t>
  </si>
  <si>
    <t xml:space="preserve">          (3)  ค่าจ้างชั่วคราว</t>
  </si>
  <si>
    <t xml:space="preserve">          (4)  ค่ารักษาพยาบาล</t>
  </si>
  <si>
    <t xml:space="preserve">          (5)  ค่าเช่าบ้าน</t>
  </si>
  <si>
    <t xml:space="preserve">          (6)  เงินช่วยเหลือการศึกษาบุตร</t>
  </si>
  <si>
    <t xml:space="preserve">          (7)  เงินช่วยเหลือบุตร</t>
  </si>
  <si>
    <t xml:space="preserve">          (8)  เงินประจำตำแหน่งต่าง ๆ</t>
  </si>
  <si>
    <t xml:space="preserve">          (9)  เงินสมทบกองทุนประกันสังคม</t>
  </si>
  <si>
    <t xml:space="preserve">          (10) เงินสมทบ กบท.</t>
  </si>
  <si>
    <t xml:space="preserve">          (11)  เงินประโยชน์ตอบแทนอื่นเป็นกรณีพิเศษ </t>
  </si>
  <si>
    <t xml:space="preserve">          (12)  เงินเพิ่มต่าง ๆ</t>
  </si>
  <si>
    <t>รวมเป็นเงินทั้งสิ้น</t>
  </si>
  <si>
    <r>
      <t xml:space="preserve">หมายเหตุ </t>
    </r>
    <r>
      <rPr>
        <b/>
        <sz val="16"/>
        <color indexed="10"/>
        <rFont val="TH SarabunPSK"/>
        <family val="2"/>
      </rPr>
      <t xml:space="preserve">  คิดเป็นร้อยละ 35.56  ของรายจ่ายที่ตั้งจ่ายจากเงินรายได้รวมเงินอุดหนุนทุกประเภท  </t>
    </r>
  </si>
  <si>
    <r>
      <t xml:space="preserve">การคำนวณ              =  </t>
    </r>
    <r>
      <rPr>
        <u/>
        <sz val="16"/>
        <rFont val="TH SarabunPSK"/>
        <family val="2"/>
      </rPr>
      <t>ยอดรวมค่าใช้จ่ายในการบริหารงานบุคคลปีงบประมาณ  พ.ศ.  2556 X 100</t>
    </r>
  </si>
  <si>
    <t xml:space="preserve">                                                         ประมาณการรายจ่าย ปีงบประมาณ  พ.ศ.  2556</t>
  </si>
  <si>
    <t xml:space="preserve"> =  </t>
  </si>
  <si>
    <t>x 100</t>
  </si>
  <si>
    <t>คิดเป็นร้อยละ</t>
  </si>
  <si>
    <t>,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</si>
</sst>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000_-;\-* #,##0.0000_-;_-* &quot;-&quot;??_-;_-@_-"/>
    <numFmt numFmtId="188" formatCode="_-* #,##0_-;\-* #,##0_-;_-* &quot;-&quot;??_-;_-@_-"/>
    <numFmt numFmtId="189" formatCode="_-* #,##0.000000_-;\-* #,##0.00000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b/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u/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u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4">
    <xf numFmtId="0" fontId="0" fillId="0" borderId="0" xfId="0"/>
    <xf numFmtId="49" fontId="2" fillId="0" borderId="0" xfId="0" applyNumberFormat="1" applyFont="1" applyBorder="1"/>
    <xf numFmtId="187" fontId="3" fillId="0" borderId="0" xfId="1" applyNumberFormat="1" applyFont="1" applyAlignment="1">
      <alignment horizontal="center"/>
    </xf>
    <xf numFmtId="2" fontId="2" fillId="0" borderId="0" xfId="0" applyNumberFormat="1" applyFont="1" applyBorder="1"/>
    <xf numFmtId="49" fontId="2" fillId="0" borderId="0" xfId="0" applyNumberFormat="1" applyFont="1"/>
    <xf numFmtId="43" fontId="2" fillId="0" borderId="0" xfId="1" applyNumberFormat="1" applyFont="1"/>
    <xf numFmtId="187" fontId="2" fillId="0" borderId="0" xfId="1" applyNumberFormat="1" applyFont="1"/>
    <xf numFmtId="49" fontId="4" fillId="0" borderId="0" xfId="0" applyNumberFormat="1" applyFont="1"/>
    <xf numFmtId="49" fontId="2" fillId="0" borderId="0" xfId="0" applyNumberFormat="1" applyFont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/>
    </xf>
    <xf numFmtId="188" fontId="4" fillId="0" borderId="0" xfId="1" applyNumberFormat="1" applyFont="1" applyAlignment="1"/>
    <xf numFmtId="49" fontId="4" fillId="0" borderId="0" xfId="0" applyNumberFormat="1" applyFont="1" applyAlignment="1"/>
    <xf numFmtId="49" fontId="6" fillId="0" borderId="1" xfId="0" applyNumberFormat="1" applyFont="1" applyBorder="1"/>
    <xf numFmtId="188" fontId="6" fillId="0" borderId="0" xfId="1" applyNumberFormat="1" applyFont="1" applyAlignment="1">
      <alignment horizontal="right"/>
    </xf>
    <xf numFmtId="49" fontId="6" fillId="0" borderId="0" xfId="0" applyNumberFormat="1" applyFont="1"/>
    <xf numFmtId="49" fontId="4" fillId="0" borderId="0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3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43" fontId="4" fillId="0" borderId="3" xfId="1" applyNumberFormat="1" applyFont="1" applyBorder="1" applyAlignment="1">
      <alignment horizontal="center"/>
    </xf>
    <xf numFmtId="187" fontId="4" fillId="0" borderId="3" xfId="1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/>
    <xf numFmtId="43" fontId="4" fillId="0" borderId="5" xfId="1" applyNumberFormat="1" applyFont="1" applyBorder="1" applyAlignment="1">
      <alignment horizontal="right"/>
    </xf>
    <xf numFmtId="49" fontId="4" fillId="0" borderId="6" xfId="0" applyNumberFormat="1" applyFont="1" applyBorder="1"/>
    <xf numFmtId="43" fontId="4" fillId="0" borderId="7" xfId="1" applyNumberFormat="1" applyFont="1" applyBorder="1" applyAlignment="1" applyProtection="1">
      <alignment horizontal="right"/>
    </xf>
    <xf numFmtId="43" fontId="4" fillId="0" borderId="7" xfId="1" applyNumberFormat="1" applyFont="1" applyBorder="1" applyAlignment="1">
      <alignment horizontal="right"/>
    </xf>
    <xf numFmtId="49" fontId="2" fillId="0" borderId="6" xfId="0" applyNumberFormat="1" applyFont="1" applyBorder="1"/>
    <xf numFmtId="43" fontId="2" fillId="0" borderId="8" xfId="1" applyNumberFormat="1" applyFont="1" applyBorder="1" applyAlignment="1">
      <alignment horizontal="right"/>
    </xf>
    <xf numFmtId="43" fontId="2" fillId="0" borderId="6" xfId="1" applyNumberFormat="1" applyFont="1" applyBorder="1" applyAlignment="1">
      <alignment horizontal="right"/>
    </xf>
    <xf numFmtId="43" fontId="2" fillId="0" borderId="9" xfId="1" applyNumberFormat="1" applyFont="1" applyBorder="1" applyAlignment="1">
      <alignment horizontal="center"/>
    </xf>
    <xf numFmtId="43" fontId="2" fillId="0" borderId="10" xfId="1" applyNumberFormat="1" applyFont="1" applyBorder="1" applyAlignment="1">
      <alignment horizontal="center"/>
    </xf>
    <xf numFmtId="43" fontId="2" fillId="0" borderId="10" xfId="1" applyNumberFormat="1" applyFont="1" applyBorder="1" applyAlignment="1">
      <alignment horizontal="right"/>
    </xf>
    <xf numFmtId="49" fontId="2" fillId="0" borderId="11" xfId="0" applyNumberFormat="1" applyFont="1" applyBorder="1"/>
    <xf numFmtId="43" fontId="2" fillId="0" borderId="11" xfId="1" applyNumberFormat="1" applyFont="1" applyBorder="1" applyAlignment="1">
      <alignment horizontal="right"/>
    </xf>
    <xf numFmtId="43" fontId="2" fillId="0" borderId="11" xfId="1" applyNumberFormat="1" applyFont="1" applyBorder="1" applyAlignment="1">
      <alignment horizontal="center"/>
    </xf>
    <xf numFmtId="49" fontId="2" fillId="0" borderId="12" xfId="0" applyNumberFormat="1" applyFont="1" applyBorder="1"/>
    <xf numFmtId="2" fontId="2" fillId="0" borderId="12" xfId="0" applyNumberFormat="1" applyFont="1" applyBorder="1"/>
    <xf numFmtId="49" fontId="7" fillId="0" borderId="0" xfId="0" applyNumberFormat="1" applyFont="1" applyBorder="1"/>
    <xf numFmtId="49" fontId="2" fillId="0" borderId="10" xfId="0" applyNumberFormat="1" applyFont="1" applyBorder="1"/>
    <xf numFmtId="43" fontId="2" fillId="0" borderId="13" xfId="1" applyNumberFormat="1" applyFont="1" applyBorder="1" applyAlignment="1">
      <alignment horizontal="right"/>
    </xf>
    <xf numFmtId="2" fontId="7" fillId="0" borderId="0" xfId="0" applyNumberFormat="1" applyFont="1" applyBorder="1"/>
    <xf numFmtId="43" fontId="2" fillId="0" borderId="13" xfId="1" applyNumberFormat="1" applyFont="1" applyBorder="1" applyAlignment="1">
      <alignment horizontal="center"/>
    </xf>
    <xf numFmtId="43" fontId="4" fillId="0" borderId="14" xfId="1" applyNumberFormat="1" applyFont="1" applyBorder="1" applyAlignment="1">
      <alignment horizontal="right"/>
    </xf>
    <xf numFmtId="187" fontId="4" fillId="0" borderId="14" xfId="1" applyNumberFormat="1" applyFont="1" applyBorder="1" applyAlignment="1">
      <alignment horizontal="right"/>
    </xf>
    <xf numFmtId="43" fontId="2" fillId="0" borderId="6" xfId="1" applyNumberFormat="1" applyFont="1" applyBorder="1" applyAlignment="1">
      <alignment horizontal="center"/>
    </xf>
    <xf numFmtId="43" fontId="2" fillId="0" borderId="6" xfId="1" applyNumberFormat="1" applyFont="1" applyBorder="1" applyAlignment="1"/>
    <xf numFmtId="49" fontId="4" fillId="0" borderId="6" xfId="0" applyNumberFormat="1" applyFont="1" applyBorder="1" applyAlignment="1">
      <alignment horizontal="left"/>
    </xf>
    <xf numFmtId="43" fontId="4" fillId="0" borderId="7" xfId="1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43" fontId="2" fillId="0" borderId="15" xfId="1" applyNumberFormat="1" applyFont="1" applyBorder="1" applyAlignment="1">
      <alignment horizontal="right"/>
    </xf>
    <xf numFmtId="187" fontId="2" fillId="0" borderId="15" xfId="1" applyNumberFormat="1" applyFont="1" applyBorder="1" applyAlignment="1">
      <alignment horizontal="right"/>
    </xf>
    <xf numFmtId="49" fontId="4" fillId="0" borderId="10" xfId="0" applyNumberFormat="1" applyFont="1" applyBorder="1"/>
    <xf numFmtId="43" fontId="4" fillId="0" borderId="15" xfId="1" applyNumberFormat="1" applyFont="1" applyBorder="1" applyAlignment="1">
      <alignment horizontal="center"/>
    </xf>
    <xf numFmtId="43" fontId="4" fillId="0" borderId="15" xfId="1" applyNumberFormat="1" applyFont="1" applyBorder="1" applyAlignment="1">
      <alignment horizontal="right"/>
    </xf>
    <xf numFmtId="43" fontId="4" fillId="0" borderId="10" xfId="1" applyNumberFormat="1" applyFont="1" applyBorder="1" applyAlignment="1">
      <alignment horizontal="right"/>
    </xf>
    <xf numFmtId="49" fontId="4" fillId="0" borderId="16" xfId="0" applyNumberFormat="1" applyFont="1" applyBorder="1"/>
    <xf numFmtId="43" fontId="4" fillId="0" borderId="16" xfId="1" applyNumberFormat="1" applyFont="1" applyBorder="1" applyAlignment="1">
      <alignment horizontal="right"/>
    </xf>
    <xf numFmtId="43" fontId="2" fillId="0" borderId="9" xfId="1" applyNumberFormat="1" applyFont="1" applyBorder="1" applyAlignment="1">
      <alignment horizontal="right"/>
    </xf>
    <xf numFmtId="43" fontId="2" fillId="0" borderId="7" xfId="1" applyNumberFormat="1" applyFont="1" applyBorder="1" applyAlignment="1">
      <alignment horizontal="center"/>
    </xf>
    <xf numFmtId="187" fontId="2" fillId="0" borderId="7" xfId="1" applyNumberFormat="1" applyFont="1" applyBorder="1" applyAlignment="1">
      <alignment horizontal="center"/>
    </xf>
    <xf numFmtId="43" fontId="2" fillId="0" borderId="14" xfId="1" applyNumberFormat="1" applyFont="1" applyBorder="1" applyAlignment="1">
      <alignment horizontal="right"/>
    </xf>
    <xf numFmtId="187" fontId="2" fillId="0" borderId="14" xfId="1" applyNumberFormat="1" applyFont="1" applyBorder="1" applyAlignment="1">
      <alignment horizontal="right"/>
    </xf>
    <xf numFmtId="49" fontId="8" fillId="0" borderId="0" xfId="0" applyNumberFormat="1" applyFont="1" applyBorder="1"/>
    <xf numFmtId="43" fontId="4" fillId="0" borderId="5" xfId="1" applyNumberFormat="1" applyFont="1" applyBorder="1" applyAlignment="1">
      <alignment horizontal="left"/>
    </xf>
    <xf numFmtId="2" fontId="8" fillId="0" borderId="0" xfId="0" applyNumberFormat="1" applyFont="1" applyBorder="1"/>
    <xf numFmtId="49" fontId="4" fillId="0" borderId="10" xfId="0" applyNumberFormat="1" applyFont="1" applyBorder="1" applyAlignment="1">
      <alignment horizontal="left"/>
    </xf>
    <xf numFmtId="43" fontId="4" fillId="0" borderId="6" xfId="1" applyNumberFormat="1" applyFont="1" applyBorder="1" applyAlignment="1">
      <alignment horizontal="center"/>
    </xf>
    <xf numFmtId="187" fontId="4" fillId="0" borderId="6" xfId="1" applyNumberFormat="1" applyFont="1" applyBorder="1" applyAlignment="1">
      <alignment horizontal="center"/>
    </xf>
    <xf numFmtId="43" fontId="2" fillId="0" borderId="12" xfId="1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2" fillId="0" borderId="16" xfId="0" applyNumberFormat="1" applyFont="1" applyBorder="1"/>
    <xf numFmtId="43" fontId="2" fillId="0" borderId="16" xfId="1" applyNumberFormat="1" applyFont="1" applyBorder="1" applyAlignment="1">
      <alignment horizontal="right"/>
    </xf>
    <xf numFmtId="43" fontId="2" fillId="0" borderId="17" xfId="1" applyNumberFormat="1" applyFont="1" applyBorder="1" applyAlignment="1">
      <alignment horizontal="right"/>
    </xf>
    <xf numFmtId="49" fontId="4" fillId="0" borderId="16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center"/>
    </xf>
    <xf numFmtId="43" fontId="4" fillId="0" borderId="18" xfId="1" applyNumberFormat="1" applyFont="1" applyBorder="1"/>
    <xf numFmtId="43" fontId="4" fillId="2" borderId="5" xfId="1" applyNumberFormat="1" applyFont="1" applyFill="1" applyBorder="1" applyAlignment="1">
      <alignment horizontal="right"/>
    </xf>
    <xf numFmtId="49" fontId="9" fillId="0" borderId="0" xfId="0" applyNumberFormat="1" applyFont="1" applyBorder="1"/>
    <xf numFmtId="49" fontId="6" fillId="0" borderId="15" xfId="0" applyNumberFormat="1" applyFont="1" applyBorder="1" applyAlignment="1">
      <alignment horizontal="center"/>
    </xf>
    <xf numFmtId="43" fontId="4" fillId="2" borderId="15" xfId="1" applyNumberFormat="1" applyFont="1" applyFill="1" applyBorder="1" applyAlignment="1">
      <alignment horizontal="right"/>
    </xf>
    <xf numFmtId="2" fontId="9" fillId="0" borderId="0" xfId="0" applyNumberFormat="1" applyFont="1" applyBorder="1"/>
    <xf numFmtId="49" fontId="4" fillId="0" borderId="19" xfId="0" applyNumberFormat="1" applyFont="1" applyBorder="1" applyAlignment="1">
      <alignment horizontal="center"/>
    </xf>
    <xf numFmtId="43" fontId="4" fillId="0" borderId="0" xfId="1" applyNumberFormat="1" applyFont="1" applyBorder="1" applyAlignment="1">
      <alignment horizontal="right"/>
    </xf>
    <xf numFmtId="49" fontId="7" fillId="0" borderId="0" xfId="0" applyNumberFormat="1" applyFont="1"/>
    <xf numFmtId="2" fontId="7" fillId="0" borderId="20" xfId="0" applyNumberFormat="1" applyFont="1" applyBorder="1"/>
    <xf numFmtId="49" fontId="7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43" fontId="4" fillId="0" borderId="21" xfId="1" applyNumberFormat="1" applyFont="1" applyBorder="1"/>
    <xf numFmtId="43" fontId="4" fillId="0" borderId="21" xfId="1" applyFont="1" applyBorder="1" applyAlignment="1">
      <alignment horizontal="right"/>
    </xf>
    <xf numFmtId="2" fontId="7" fillId="0" borderId="0" xfId="0" applyNumberFormat="1" applyFont="1" applyBorder="1" applyAlignment="1">
      <alignment horizontal="center"/>
    </xf>
    <xf numFmtId="43" fontId="2" fillId="0" borderId="4" xfId="1" applyFont="1" applyBorder="1"/>
    <xf numFmtId="43" fontId="2" fillId="0" borderId="6" xfId="1" applyNumberFormat="1" applyFont="1" applyBorder="1"/>
    <xf numFmtId="43" fontId="2" fillId="0" borderId="6" xfId="1" applyFont="1" applyBorder="1"/>
    <xf numFmtId="43" fontId="4" fillId="0" borderId="3" xfId="1" applyFont="1" applyBorder="1" applyAlignment="1">
      <alignment horizontal="right"/>
    </xf>
    <xf numFmtId="43" fontId="4" fillId="0" borderId="3" xfId="1" applyFont="1" applyBorder="1" applyAlignment="1">
      <alignment horizontal="left"/>
    </xf>
    <xf numFmtId="43" fontId="2" fillId="0" borderId="4" xfId="1" applyNumberFormat="1" applyFont="1" applyBorder="1"/>
    <xf numFmtId="43" fontId="2" fillId="0" borderId="6" xfId="1" applyFont="1" applyBorder="1" applyAlignment="1">
      <alignment horizontal="center"/>
    </xf>
    <xf numFmtId="43" fontId="4" fillId="0" borderId="21" xfId="1" applyFont="1" applyBorder="1"/>
    <xf numFmtId="43" fontId="2" fillId="0" borderId="4" xfId="1" applyFont="1" applyBorder="1" applyAlignment="1">
      <alignment horizontal="center"/>
    </xf>
    <xf numFmtId="43" fontId="2" fillId="0" borderId="16" xfId="1" applyNumberFormat="1" applyFont="1" applyBorder="1"/>
    <xf numFmtId="43" fontId="2" fillId="0" borderId="16" xfId="1" applyFont="1" applyBorder="1" applyAlignment="1">
      <alignment horizontal="center"/>
    </xf>
    <xf numFmtId="43" fontId="2" fillId="0" borderId="16" xfId="1" applyFont="1" applyBorder="1"/>
    <xf numFmtId="49" fontId="2" fillId="0" borderId="4" xfId="0" applyNumberFormat="1" applyFont="1" applyBorder="1"/>
    <xf numFmtId="43" fontId="2" fillId="0" borderId="4" xfId="1" applyFont="1" applyBorder="1" applyAlignment="1">
      <alignment horizontal="right"/>
    </xf>
    <xf numFmtId="49" fontId="2" fillId="0" borderId="9" xfId="0" applyNumberFormat="1" applyFont="1" applyBorder="1"/>
    <xf numFmtId="43" fontId="2" fillId="0" borderId="9" xfId="1" applyNumberFormat="1" applyFont="1" applyBorder="1"/>
    <xf numFmtId="187" fontId="2" fillId="0" borderId="9" xfId="1" applyNumberFormat="1" applyFont="1" applyBorder="1"/>
    <xf numFmtId="43" fontId="4" fillId="0" borderId="15" xfId="1" applyFont="1" applyBorder="1"/>
    <xf numFmtId="43" fontId="4" fillId="3" borderId="15" xfId="1" applyFont="1" applyFill="1" applyBorder="1"/>
    <xf numFmtId="189" fontId="2" fillId="0" borderId="0" xfId="1" applyNumberFormat="1" applyFont="1"/>
    <xf numFmtId="49" fontId="6" fillId="0" borderId="1" xfId="0" applyNumberFormat="1" applyFont="1" applyBorder="1" applyAlignment="1">
      <alignment horizontal="left"/>
    </xf>
    <xf numFmtId="188" fontId="6" fillId="0" borderId="1" xfId="1" applyNumberFormat="1" applyFont="1" applyBorder="1"/>
    <xf numFmtId="187" fontId="6" fillId="0" borderId="1" xfId="1" applyNumberFormat="1" applyFont="1" applyBorder="1"/>
    <xf numFmtId="49" fontId="2" fillId="0" borderId="1" xfId="0" applyNumberFormat="1" applyFont="1" applyBorder="1"/>
    <xf numFmtId="49" fontId="4" fillId="0" borderId="2" xfId="0" applyNumberFormat="1" applyFont="1" applyBorder="1" applyAlignment="1">
      <alignment horizontal="left"/>
    </xf>
    <xf numFmtId="2" fontId="7" fillId="0" borderId="14" xfId="0" applyNumberFormat="1" applyFont="1" applyBorder="1" applyAlignment="1">
      <alignment horizontal="center"/>
    </xf>
    <xf numFmtId="43" fontId="2" fillId="0" borderId="4" xfId="1" applyNumberFormat="1" applyFont="1" applyBorder="1" applyAlignment="1">
      <alignment horizontal="right"/>
    </xf>
    <xf numFmtId="49" fontId="7" fillId="0" borderId="0" xfId="0" applyNumberFormat="1" applyFont="1" applyFill="1" applyBorder="1"/>
    <xf numFmtId="49" fontId="2" fillId="0" borderId="6" xfId="0" applyNumberFormat="1" applyFont="1" applyFill="1" applyBorder="1"/>
    <xf numFmtId="43" fontId="2" fillId="0" borderId="6" xfId="1" applyNumberFormat="1" applyFont="1" applyFill="1" applyBorder="1" applyAlignment="1">
      <alignment horizontal="right"/>
    </xf>
    <xf numFmtId="2" fontId="7" fillId="0" borderId="0" xfId="0" applyNumberFormat="1" applyFont="1" applyFill="1" applyBorder="1"/>
    <xf numFmtId="43" fontId="2" fillId="0" borderId="6" xfId="1" applyNumberFormat="1" applyFont="1" applyFill="1" applyBorder="1"/>
    <xf numFmtId="43" fontId="2" fillId="0" borderId="6" xfId="1" applyFont="1" applyFill="1" applyBorder="1" applyAlignment="1">
      <alignment horizontal="right"/>
    </xf>
    <xf numFmtId="49" fontId="9" fillId="0" borderId="0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3" fontId="4" fillId="0" borderId="7" xfId="1" applyNumberFormat="1" applyFont="1" applyBorder="1" applyAlignment="1">
      <alignment horizontal="center" vertical="center"/>
    </xf>
    <xf numFmtId="43" fontId="4" fillId="3" borderId="7" xfId="1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43" fontId="6" fillId="0" borderId="0" xfId="1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/>
    </xf>
    <xf numFmtId="43" fontId="4" fillId="0" borderId="21" xfId="1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0" borderId="16" xfId="0" applyNumberFormat="1" applyFont="1" applyBorder="1" applyAlignment="1">
      <alignment horizontal="left"/>
    </xf>
    <xf numFmtId="49" fontId="4" fillId="0" borderId="22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43" fontId="4" fillId="0" borderId="21" xfId="1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3" fontId="4" fillId="0" borderId="4" xfId="1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left"/>
    </xf>
    <xf numFmtId="43" fontId="4" fillId="0" borderId="6" xfId="1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left"/>
    </xf>
    <xf numFmtId="43" fontId="4" fillId="0" borderId="11" xfId="1" applyNumberFormat="1" applyFont="1" applyBorder="1" applyAlignment="1">
      <alignment horizontal="right"/>
    </xf>
    <xf numFmtId="43" fontId="4" fillId="0" borderId="25" xfId="1" applyNumberFormat="1" applyFont="1" applyBorder="1" applyAlignment="1">
      <alignment horizontal="right"/>
    </xf>
    <xf numFmtId="2" fontId="2" fillId="0" borderId="25" xfId="0" applyNumberFormat="1" applyFont="1" applyBorder="1"/>
    <xf numFmtId="49" fontId="2" fillId="0" borderId="25" xfId="0" applyNumberFormat="1" applyFont="1" applyBorder="1"/>
    <xf numFmtId="43" fontId="4" fillId="0" borderId="12" xfId="1" applyNumberFormat="1" applyFont="1" applyBorder="1" applyAlignment="1">
      <alignment horizontal="right"/>
    </xf>
    <xf numFmtId="49" fontId="4" fillId="0" borderId="26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43" fontId="4" fillId="0" borderId="28" xfId="1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49" fontId="4" fillId="0" borderId="12" xfId="0" applyNumberFormat="1" applyFont="1" applyBorder="1"/>
    <xf numFmtId="43" fontId="4" fillId="0" borderId="12" xfId="1" applyNumberFormat="1" applyFont="1" applyBorder="1"/>
    <xf numFmtId="49" fontId="4" fillId="0" borderId="12" xfId="0" applyNumberFormat="1" applyFont="1" applyBorder="1" applyAlignment="1">
      <alignment horizontal="center"/>
    </xf>
    <xf numFmtId="43" fontId="2" fillId="0" borderId="12" xfId="1" applyNumberFormat="1" applyFont="1" applyBorder="1"/>
    <xf numFmtId="43" fontId="2" fillId="0" borderId="12" xfId="1" applyNumberFormat="1" applyFont="1" applyBorder="1" applyAlignment="1">
      <alignment horizontal="center"/>
    </xf>
    <xf numFmtId="43" fontId="2" fillId="0" borderId="12" xfId="1" applyNumberFormat="1" applyFont="1" applyFill="1" applyBorder="1"/>
    <xf numFmtId="49" fontId="9" fillId="0" borderId="12" xfId="0" applyNumberFormat="1" applyFont="1" applyBorder="1"/>
    <xf numFmtId="2" fontId="9" fillId="0" borderId="12" xfId="0" applyNumberFormat="1" applyFont="1" applyBorder="1"/>
    <xf numFmtId="49" fontId="2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3" fontId="6" fillId="0" borderId="12" xfId="1" applyNumberFormat="1" applyFont="1" applyBorder="1" applyAlignment="1">
      <alignment horizontal="center" vertical="center" wrapText="1"/>
    </xf>
    <xf numFmtId="43" fontId="4" fillId="0" borderId="12" xfId="1" applyNumberFormat="1" applyFont="1" applyBorder="1" applyAlignment="1">
      <alignment horizontal="center" vertical="center" wrapText="1"/>
    </xf>
    <xf numFmtId="43" fontId="6" fillId="0" borderId="12" xfId="1" applyNumberFormat="1" applyFont="1" applyBorder="1" applyAlignment="1">
      <alignment horizontal="left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43" fontId="4" fillId="0" borderId="12" xfId="1" applyNumberFormat="1" applyFont="1" applyBorder="1" applyAlignment="1">
      <alignment horizontal="center"/>
    </xf>
    <xf numFmtId="49" fontId="10" fillId="0" borderId="12" xfId="0" applyNumberFormat="1" applyFont="1" applyFill="1" applyBorder="1" applyAlignment="1">
      <alignment horizontal="left"/>
    </xf>
    <xf numFmtId="2" fontId="2" fillId="0" borderId="12" xfId="0" applyNumberFormat="1" applyFont="1" applyFill="1" applyBorder="1"/>
    <xf numFmtId="49" fontId="2" fillId="0" borderId="12" xfId="0" applyNumberFormat="1" applyFont="1" applyFill="1" applyBorder="1"/>
    <xf numFmtId="43" fontId="2" fillId="0" borderId="12" xfId="1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43" fontId="4" fillId="0" borderId="17" xfId="1" applyNumberFormat="1" applyFont="1" applyBorder="1"/>
    <xf numFmtId="43" fontId="4" fillId="0" borderId="12" xfId="1" applyNumberFormat="1" applyFont="1" applyBorder="1" applyAlignment="1">
      <alignment horizontal="left"/>
    </xf>
    <xf numFmtId="43" fontId="4" fillId="0" borderId="25" xfId="1" applyNumberFormat="1" applyFont="1" applyBorder="1"/>
    <xf numFmtId="49" fontId="4" fillId="0" borderId="12" xfId="0" applyNumberFormat="1" applyFont="1" applyFill="1" applyBorder="1"/>
    <xf numFmtId="49" fontId="4" fillId="0" borderId="12" xfId="0" applyNumberFormat="1" applyFont="1" applyFill="1" applyBorder="1" applyAlignment="1">
      <alignment horizontal="center"/>
    </xf>
    <xf numFmtId="2" fontId="4" fillId="4" borderId="12" xfId="1" applyNumberFormat="1" applyFont="1" applyFill="1" applyBorder="1"/>
    <xf numFmtId="43" fontId="4" fillId="0" borderId="12" xfId="1" applyNumberFormat="1" applyFont="1" applyFill="1" applyBorder="1" applyAlignment="1">
      <alignment horizontal="center"/>
    </xf>
    <xf numFmtId="43" fontId="4" fillId="0" borderId="12" xfId="1" applyNumberFormat="1" applyFont="1" applyFill="1" applyBorder="1"/>
    <xf numFmtId="2" fontId="4" fillId="0" borderId="12" xfId="0" applyNumberFormat="1" applyFont="1" applyFill="1" applyBorder="1"/>
    <xf numFmtId="187" fontId="2" fillId="0" borderId="12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591;&#3610;&#3611;&#3619;&#3632;&#3617;&#3634;&#3603;&#3649;&#3621;&#3632;&#3649;&#3612;&#3609;\&#3648;&#3607;&#3624;&#3610;&#3633;&#3597;&#3597;&#3633;&#3605;&#3636;\&#3611;&#3637;%202556\&#3619;&#3623;&#3617;&#3648;&#3621;&#3656;&#3617;&#3626;&#3656;&#3591;&#3629;&#3635;&#3648;&#3616;&#3629;\&#3619;&#3656;&#3634;&#3591;&#3648;&#3607;&#3624;&#3610;&#3633;&#3597;&#3597;&#3633;&#3605;&#3636;%20&#3611;&#3637;%2056&#3627;&#3621;&#3633;&#3591;&#3649;&#3611;&#3619;&#3597;&#3633;&#3605;&#3605;&#363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ำแถลงงบประมาณ"/>
      <sheetName val="หลักการและเหตุผล"/>
      <sheetName val="เทศบัญญัติ"/>
      <sheetName val="ประมาณการรายรับ"/>
      <sheetName val="จ่ายจำแนกตามแผน"/>
      <sheetName val="ร.งปม.รายจ่าย(หน้ารวม)"/>
      <sheetName val="งบกลาง"/>
      <sheetName val="สป."/>
      <sheetName val="กองคลัง"/>
      <sheetName val="สาธารณสุข"/>
      <sheetName val="กองช่าง"/>
      <sheetName val="คำนวนรายจ่ายม.35"/>
      <sheetName val="รายการคำนวนรายรับมากกว่ารายจ่าย"/>
      <sheetName val="รายการจ่ายจากรด. และ อน."/>
    </sheetNames>
    <sheetDataSet>
      <sheetData sheetId="0"/>
      <sheetData sheetId="1">
        <row r="7">
          <cell r="H7">
            <v>30872620</v>
          </cell>
        </row>
        <row r="11">
          <cell r="H11">
            <v>12768400</v>
          </cell>
        </row>
        <row r="12">
          <cell r="H12">
            <v>541000</v>
          </cell>
        </row>
        <row r="15">
          <cell r="H15">
            <v>2421240</v>
          </cell>
        </row>
        <row r="16">
          <cell r="H16">
            <v>4846330</v>
          </cell>
        </row>
        <row r="17">
          <cell r="H17">
            <v>50000</v>
          </cell>
        </row>
        <row r="18">
          <cell r="H18">
            <v>6715770</v>
          </cell>
        </row>
        <row r="19">
          <cell r="H19">
            <v>215000</v>
          </cell>
        </row>
        <row r="20">
          <cell r="H20">
            <v>1072000</v>
          </cell>
        </row>
        <row r="23">
          <cell r="H23">
            <v>130000</v>
          </cell>
        </row>
        <row r="24">
          <cell r="H24">
            <v>50000</v>
          </cell>
        </row>
        <row r="27">
          <cell r="H27">
            <v>2062880</v>
          </cell>
        </row>
      </sheetData>
      <sheetData sheetId="2"/>
      <sheetData sheetId="3"/>
      <sheetData sheetId="4"/>
      <sheetData sheetId="5"/>
      <sheetData sheetId="6">
        <row r="6">
          <cell r="F6">
            <v>2062880</v>
          </cell>
        </row>
      </sheetData>
      <sheetData sheetId="7">
        <row r="11">
          <cell r="F11">
            <v>4144800</v>
          </cell>
        </row>
        <row r="43">
          <cell r="F43">
            <v>323700</v>
          </cell>
        </row>
        <row r="54">
          <cell r="F54">
            <v>760520</v>
          </cell>
        </row>
        <row r="62">
          <cell r="F62">
            <v>2210280</v>
          </cell>
        </row>
        <row r="101">
          <cell r="F101">
            <v>3099520</v>
          </cell>
        </row>
        <row r="377">
          <cell r="F377">
            <v>1466680</v>
          </cell>
        </row>
        <row r="465">
          <cell r="F465">
            <v>403400</v>
          </cell>
        </row>
        <row r="486">
          <cell r="F486">
            <v>1432200</v>
          </cell>
        </row>
        <row r="601">
          <cell r="F601">
            <v>518100</v>
          </cell>
        </row>
      </sheetData>
      <sheetData sheetId="8">
        <row r="11">
          <cell r="F11">
            <v>1273500</v>
          </cell>
        </row>
        <row r="27">
          <cell r="F27">
            <v>293640</v>
          </cell>
        </row>
        <row r="37">
          <cell r="F37">
            <v>341310</v>
          </cell>
        </row>
        <row r="45">
          <cell r="F45">
            <v>285590</v>
          </cell>
        </row>
        <row r="73">
          <cell r="F73">
            <v>225000</v>
          </cell>
        </row>
        <row r="106">
          <cell r="F106">
            <v>130000</v>
          </cell>
        </row>
        <row r="130">
          <cell r="F130">
            <v>225000</v>
          </cell>
        </row>
        <row r="142">
          <cell r="F142">
            <v>30000</v>
          </cell>
        </row>
        <row r="151">
          <cell r="F151">
            <v>34400</v>
          </cell>
        </row>
      </sheetData>
      <sheetData sheetId="9">
        <row r="10">
          <cell r="F10">
            <v>948080</v>
          </cell>
        </row>
        <row r="26">
          <cell r="F26">
            <v>149120</v>
          </cell>
        </row>
        <row r="36">
          <cell r="F36">
            <v>313800</v>
          </cell>
        </row>
        <row r="45">
          <cell r="F45">
            <v>421830</v>
          </cell>
        </row>
        <row r="72">
          <cell r="F72">
            <v>1403400</v>
          </cell>
        </row>
        <row r="181">
          <cell r="F181">
            <v>375000</v>
          </cell>
        </row>
        <row r="242">
          <cell r="F242">
            <v>70000</v>
          </cell>
        </row>
        <row r="254">
          <cell r="F254">
            <v>1365100</v>
          </cell>
        </row>
      </sheetData>
      <sheetData sheetId="10">
        <row r="11">
          <cell r="F11">
            <v>1126860</v>
          </cell>
        </row>
        <row r="31">
          <cell r="F31">
            <v>144240</v>
          </cell>
        </row>
        <row r="44">
          <cell r="F44">
            <v>445680</v>
          </cell>
        </row>
        <row r="53">
          <cell r="F53">
            <v>212850</v>
          </cell>
        </row>
        <row r="78">
          <cell r="F78">
            <v>621240</v>
          </cell>
        </row>
        <row r="125">
          <cell r="F125">
            <v>490000</v>
          </cell>
        </row>
        <row r="189">
          <cell r="F189">
            <v>936000</v>
          </cell>
        </row>
        <row r="204">
          <cell r="F204">
            <v>50900</v>
          </cell>
        </row>
        <row r="246">
          <cell r="F246">
            <v>2538000</v>
          </cell>
        </row>
      </sheetData>
      <sheetData sheetId="11">
        <row r="5">
          <cell r="H5">
            <v>5900700</v>
          </cell>
        </row>
        <row r="6">
          <cell r="H6">
            <v>842640</v>
          </cell>
        </row>
        <row r="7">
          <cell r="H7">
            <v>1861310</v>
          </cell>
        </row>
        <row r="8">
          <cell r="H8">
            <v>190000</v>
          </cell>
        </row>
        <row r="9">
          <cell r="H9">
            <v>223800</v>
          </cell>
        </row>
        <row r="10">
          <cell r="H10">
            <v>102200</v>
          </cell>
        </row>
        <row r="11">
          <cell r="H11">
            <v>42000</v>
          </cell>
        </row>
        <row r="12">
          <cell r="H12">
            <v>230000</v>
          </cell>
        </row>
        <row r="13">
          <cell r="H13">
            <v>390670</v>
          </cell>
        </row>
        <row r="14">
          <cell r="H14">
            <v>710950</v>
          </cell>
        </row>
        <row r="16">
          <cell r="H16">
            <v>484360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1"/>
  <sheetViews>
    <sheetView tabSelected="1" topLeftCell="A212" workbookViewId="0">
      <selection activeCell="F15" sqref="F15"/>
    </sheetView>
  </sheetViews>
  <sheetFormatPr defaultRowHeight="21"/>
  <cols>
    <col min="1" max="1" width="3.125" style="1" customWidth="1"/>
    <col min="2" max="2" width="43.75" style="4" customWidth="1"/>
    <col min="3" max="3" width="13.625" style="5" customWidth="1"/>
    <col min="4" max="4" width="13.625" style="6" customWidth="1"/>
    <col min="5" max="5" width="13.75" style="4" bestFit="1" customWidth="1"/>
    <col min="6" max="6" width="11.5" style="3" bestFit="1" customWidth="1"/>
    <col min="7" max="256" width="9" style="1"/>
    <col min="257" max="257" width="3.125" style="1" customWidth="1"/>
    <col min="258" max="258" width="43.75" style="1" customWidth="1"/>
    <col min="259" max="260" width="13.625" style="1" customWidth="1"/>
    <col min="261" max="261" width="13.75" style="1" bestFit="1" customWidth="1"/>
    <col min="262" max="262" width="11.5" style="1" bestFit="1" customWidth="1"/>
    <col min="263" max="512" width="9" style="1"/>
    <col min="513" max="513" width="3.125" style="1" customWidth="1"/>
    <col min="514" max="514" width="43.75" style="1" customWidth="1"/>
    <col min="515" max="516" width="13.625" style="1" customWidth="1"/>
    <col min="517" max="517" width="13.75" style="1" bestFit="1" customWidth="1"/>
    <col min="518" max="518" width="11.5" style="1" bestFit="1" customWidth="1"/>
    <col min="519" max="768" width="9" style="1"/>
    <col min="769" max="769" width="3.125" style="1" customWidth="1"/>
    <col min="770" max="770" width="43.75" style="1" customWidth="1"/>
    <col min="771" max="772" width="13.625" style="1" customWidth="1"/>
    <col min="773" max="773" width="13.75" style="1" bestFit="1" customWidth="1"/>
    <col min="774" max="774" width="11.5" style="1" bestFit="1" customWidth="1"/>
    <col min="775" max="1024" width="9" style="1"/>
    <col min="1025" max="1025" width="3.125" style="1" customWidth="1"/>
    <col min="1026" max="1026" width="43.75" style="1" customWidth="1"/>
    <col min="1027" max="1028" width="13.625" style="1" customWidth="1"/>
    <col min="1029" max="1029" width="13.75" style="1" bestFit="1" customWidth="1"/>
    <col min="1030" max="1030" width="11.5" style="1" bestFit="1" customWidth="1"/>
    <col min="1031" max="1280" width="9" style="1"/>
    <col min="1281" max="1281" width="3.125" style="1" customWidth="1"/>
    <col min="1282" max="1282" width="43.75" style="1" customWidth="1"/>
    <col min="1283" max="1284" width="13.625" style="1" customWidth="1"/>
    <col min="1285" max="1285" width="13.75" style="1" bestFit="1" customWidth="1"/>
    <col min="1286" max="1286" width="11.5" style="1" bestFit="1" customWidth="1"/>
    <col min="1287" max="1536" width="9" style="1"/>
    <col min="1537" max="1537" width="3.125" style="1" customWidth="1"/>
    <col min="1538" max="1538" width="43.75" style="1" customWidth="1"/>
    <col min="1539" max="1540" width="13.625" style="1" customWidth="1"/>
    <col min="1541" max="1541" width="13.75" style="1" bestFit="1" customWidth="1"/>
    <col min="1542" max="1542" width="11.5" style="1" bestFit="1" customWidth="1"/>
    <col min="1543" max="1792" width="9" style="1"/>
    <col min="1793" max="1793" width="3.125" style="1" customWidth="1"/>
    <col min="1794" max="1794" width="43.75" style="1" customWidth="1"/>
    <col min="1795" max="1796" width="13.625" style="1" customWidth="1"/>
    <col min="1797" max="1797" width="13.75" style="1" bestFit="1" customWidth="1"/>
    <col min="1798" max="1798" width="11.5" style="1" bestFit="1" customWidth="1"/>
    <col min="1799" max="2048" width="9" style="1"/>
    <col min="2049" max="2049" width="3.125" style="1" customWidth="1"/>
    <col min="2050" max="2050" width="43.75" style="1" customWidth="1"/>
    <col min="2051" max="2052" width="13.625" style="1" customWidth="1"/>
    <col min="2053" max="2053" width="13.75" style="1" bestFit="1" customWidth="1"/>
    <col min="2054" max="2054" width="11.5" style="1" bestFit="1" customWidth="1"/>
    <col min="2055" max="2304" width="9" style="1"/>
    <col min="2305" max="2305" width="3.125" style="1" customWidth="1"/>
    <col min="2306" max="2306" width="43.75" style="1" customWidth="1"/>
    <col min="2307" max="2308" width="13.625" style="1" customWidth="1"/>
    <col min="2309" max="2309" width="13.75" style="1" bestFit="1" customWidth="1"/>
    <col min="2310" max="2310" width="11.5" style="1" bestFit="1" customWidth="1"/>
    <col min="2311" max="2560" width="9" style="1"/>
    <col min="2561" max="2561" width="3.125" style="1" customWidth="1"/>
    <col min="2562" max="2562" width="43.75" style="1" customWidth="1"/>
    <col min="2563" max="2564" width="13.625" style="1" customWidth="1"/>
    <col min="2565" max="2565" width="13.75" style="1" bestFit="1" customWidth="1"/>
    <col min="2566" max="2566" width="11.5" style="1" bestFit="1" customWidth="1"/>
    <col min="2567" max="2816" width="9" style="1"/>
    <col min="2817" max="2817" width="3.125" style="1" customWidth="1"/>
    <col min="2818" max="2818" width="43.75" style="1" customWidth="1"/>
    <col min="2819" max="2820" width="13.625" style="1" customWidth="1"/>
    <col min="2821" max="2821" width="13.75" style="1" bestFit="1" customWidth="1"/>
    <col min="2822" max="2822" width="11.5" style="1" bestFit="1" customWidth="1"/>
    <col min="2823" max="3072" width="9" style="1"/>
    <col min="3073" max="3073" width="3.125" style="1" customWidth="1"/>
    <col min="3074" max="3074" width="43.75" style="1" customWidth="1"/>
    <col min="3075" max="3076" width="13.625" style="1" customWidth="1"/>
    <col min="3077" max="3077" width="13.75" style="1" bestFit="1" customWidth="1"/>
    <col min="3078" max="3078" width="11.5" style="1" bestFit="1" customWidth="1"/>
    <col min="3079" max="3328" width="9" style="1"/>
    <col min="3329" max="3329" width="3.125" style="1" customWidth="1"/>
    <col min="3330" max="3330" width="43.75" style="1" customWidth="1"/>
    <col min="3331" max="3332" width="13.625" style="1" customWidth="1"/>
    <col min="3333" max="3333" width="13.75" style="1" bestFit="1" customWidth="1"/>
    <col min="3334" max="3334" width="11.5" style="1" bestFit="1" customWidth="1"/>
    <col min="3335" max="3584" width="9" style="1"/>
    <col min="3585" max="3585" width="3.125" style="1" customWidth="1"/>
    <col min="3586" max="3586" width="43.75" style="1" customWidth="1"/>
    <col min="3587" max="3588" width="13.625" style="1" customWidth="1"/>
    <col min="3589" max="3589" width="13.75" style="1" bestFit="1" customWidth="1"/>
    <col min="3590" max="3590" width="11.5" style="1" bestFit="1" customWidth="1"/>
    <col min="3591" max="3840" width="9" style="1"/>
    <col min="3841" max="3841" width="3.125" style="1" customWidth="1"/>
    <col min="3842" max="3842" width="43.75" style="1" customWidth="1"/>
    <col min="3843" max="3844" width="13.625" style="1" customWidth="1"/>
    <col min="3845" max="3845" width="13.75" style="1" bestFit="1" customWidth="1"/>
    <col min="3846" max="3846" width="11.5" style="1" bestFit="1" customWidth="1"/>
    <col min="3847" max="4096" width="9" style="1"/>
    <col min="4097" max="4097" width="3.125" style="1" customWidth="1"/>
    <col min="4098" max="4098" width="43.75" style="1" customWidth="1"/>
    <col min="4099" max="4100" width="13.625" style="1" customWidth="1"/>
    <col min="4101" max="4101" width="13.75" style="1" bestFit="1" customWidth="1"/>
    <col min="4102" max="4102" width="11.5" style="1" bestFit="1" customWidth="1"/>
    <col min="4103" max="4352" width="9" style="1"/>
    <col min="4353" max="4353" width="3.125" style="1" customWidth="1"/>
    <col min="4354" max="4354" width="43.75" style="1" customWidth="1"/>
    <col min="4355" max="4356" width="13.625" style="1" customWidth="1"/>
    <col min="4357" max="4357" width="13.75" style="1" bestFit="1" customWidth="1"/>
    <col min="4358" max="4358" width="11.5" style="1" bestFit="1" customWidth="1"/>
    <col min="4359" max="4608" width="9" style="1"/>
    <col min="4609" max="4609" width="3.125" style="1" customWidth="1"/>
    <col min="4610" max="4610" width="43.75" style="1" customWidth="1"/>
    <col min="4611" max="4612" width="13.625" style="1" customWidth="1"/>
    <col min="4613" max="4613" width="13.75" style="1" bestFit="1" customWidth="1"/>
    <col min="4614" max="4614" width="11.5" style="1" bestFit="1" customWidth="1"/>
    <col min="4615" max="4864" width="9" style="1"/>
    <col min="4865" max="4865" width="3.125" style="1" customWidth="1"/>
    <col min="4866" max="4866" width="43.75" style="1" customWidth="1"/>
    <col min="4867" max="4868" width="13.625" style="1" customWidth="1"/>
    <col min="4869" max="4869" width="13.75" style="1" bestFit="1" customWidth="1"/>
    <col min="4870" max="4870" width="11.5" style="1" bestFit="1" customWidth="1"/>
    <col min="4871" max="5120" width="9" style="1"/>
    <col min="5121" max="5121" width="3.125" style="1" customWidth="1"/>
    <col min="5122" max="5122" width="43.75" style="1" customWidth="1"/>
    <col min="5123" max="5124" width="13.625" style="1" customWidth="1"/>
    <col min="5125" max="5125" width="13.75" style="1" bestFit="1" customWidth="1"/>
    <col min="5126" max="5126" width="11.5" style="1" bestFit="1" customWidth="1"/>
    <col min="5127" max="5376" width="9" style="1"/>
    <col min="5377" max="5377" width="3.125" style="1" customWidth="1"/>
    <col min="5378" max="5378" width="43.75" style="1" customWidth="1"/>
    <col min="5379" max="5380" width="13.625" style="1" customWidth="1"/>
    <col min="5381" max="5381" width="13.75" style="1" bestFit="1" customWidth="1"/>
    <col min="5382" max="5382" width="11.5" style="1" bestFit="1" customWidth="1"/>
    <col min="5383" max="5632" width="9" style="1"/>
    <col min="5633" max="5633" width="3.125" style="1" customWidth="1"/>
    <col min="5634" max="5634" width="43.75" style="1" customWidth="1"/>
    <col min="5635" max="5636" width="13.625" style="1" customWidth="1"/>
    <col min="5637" max="5637" width="13.75" style="1" bestFit="1" customWidth="1"/>
    <col min="5638" max="5638" width="11.5" style="1" bestFit="1" customWidth="1"/>
    <col min="5639" max="5888" width="9" style="1"/>
    <col min="5889" max="5889" width="3.125" style="1" customWidth="1"/>
    <col min="5890" max="5890" width="43.75" style="1" customWidth="1"/>
    <col min="5891" max="5892" width="13.625" style="1" customWidth="1"/>
    <col min="5893" max="5893" width="13.75" style="1" bestFit="1" customWidth="1"/>
    <col min="5894" max="5894" width="11.5" style="1" bestFit="1" customWidth="1"/>
    <col min="5895" max="6144" width="9" style="1"/>
    <col min="6145" max="6145" width="3.125" style="1" customWidth="1"/>
    <col min="6146" max="6146" width="43.75" style="1" customWidth="1"/>
    <col min="6147" max="6148" width="13.625" style="1" customWidth="1"/>
    <col min="6149" max="6149" width="13.75" style="1" bestFit="1" customWidth="1"/>
    <col min="6150" max="6150" width="11.5" style="1" bestFit="1" customWidth="1"/>
    <col min="6151" max="6400" width="9" style="1"/>
    <col min="6401" max="6401" width="3.125" style="1" customWidth="1"/>
    <col min="6402" max="6402" width="43.75" style="1" customWidth="1"/>
    <col min="6403" max="6404" width="13.625" style="1" customWidth="1"/>
    <col min="6405" max="6405" width="13.75" style="1" bestFit="1" customWidth="1"/>
    <col min="6406" max="6406" width="11.5" style="1" bestFit="1" customWidth="1"/>
    <col min="6407" max="6656" width="9" style="1"/>
    <col min="6657" max="6657" width="3.125" style="1" customWidth="1"/>
    <col min="6658" max="6658" width="43.75" style="1" customWidth="1"/>
    <col min="6659" max="6660" width="13.625" style="1" customWidth="1"/>
    <col min="6661" max="6661" width="13.75" style="1" bestFit="1" customWidth="1"/>
    <col min="6662" max="6662" width="11.5" style="1" bestFit="1" customWidth="1"/>
    <col min="6663" max="6912" width="9" style="1"/>
    <col min="6913" max="6913" width="3.125" style="1" customWidth="1"/>
    <col min="6914" max="6914" width="43.75" style="1" customWidth="1"/>
    <col min="6915" max="6916" width="13.625" style="1" customWidth="1"/>
    <col min="6917" max="6917" width="13.75" style="1" bestFit="1" customWidth="1"/>
    <col min="6918" max="6918" width="11.5" style="1" bestFit="1" customWidth="1"/>
    <col min="6919" max="7168" width="9" style="1"/>
    <col min="7169" max="7169" width="3.125" style="1" customWidth="1"/>
    <col min="7170" max="7170" width="43.75" style="1" customWidth="1"/>
    <col min="7171" max="7172" width="13.625" style="1" customWidth="1"/>
    <col min="7173" max="7173" width="13.75" style="1" bestFit="1" customWidth="1"/>
    <col min="7174" max="7174" width="11.5" style="1" bestFit="1" customWidth="1"/>
    <col min="7175" max="7424" width="9" style="1"/>
    <col min="7425" max="7425" width="3.125" style="1" customWidth="1"/>
    <col min="7426" max="7426" width="43.75" style="1" customWidth="1"/>
    <col min="7427" max="7428" width="13.625" style="1" customWidth="1"/>
    <col min="7429" max="7429" width="13.75" style="1" bestFit="1" customWidth="1"/>
    <col min="7430" max="7430" width="11.5" style="1" bestFit="1" customWidth="1"/>
    <col min="7431" max="7680" width="9" style="1"/>
    <col min="7681" max="7681" width="3.125" style="1" customWidth="1"/>
    <col min="7682" max="7682" width="43.75" style="1" customWidth="1"/>
    <col min="7683" max="7684" width="13.625" style="1" customWidth="1"/>
    <col min="7685" max="7685" width="13.75" style="1" bestFit="1" customWidth="1"/>
    <col min="7686" max="7686" width="11.5" style="1" bestFit="1" customWidth="1"/>
    <col min="7687" max="7936" width="9" style="1"/>
    <col min="7937" max="7937" width="3.125" style="1" customWidth="1"/>
    <col min="7938" max="7938" width="43.75" style="1" customWidth="1"/>
    <col min="7939" max="7940" width="13.625" style="1" customWidth="1"/>
    <col min="7941" max="7941" width="13.75" style="1" bestFit="1" customWidth="1"/>
    <col min="7942" max="7942" width="11.5" style="1" bestFit="1" customWidth="1"/>
    <col min="7943" max="8192" width="9" style="1"/>
    <col min="8193" max="8193" width="3.125" style="1" customWidth="1"/>
    <col min="8194" max="8194" width="43.75" style="1" customWidth="1"/>
    <col min="8195" max="8196" width="13.625" style="1" customWidth="1"/>
    <col min="8197" max="8197" width="13.75" style="1" bestFit="1" customWidth="1"/>
    <col min="8198" max="8198" width="11.5" style="1" bestFit="1" customWidth="1"/>
    <col min="8199" max="8448" width="9" style="1"/>
    <col min="8449" max="8449" width="3.125" style="1" customWidth="1"/>
    <col min="8450" max="8450" width="43.75" style="1" customWidth="1"/>
    <col min="8451" max="8452" width="13.625" style="1" customWidth="1"/>
    <col min="8453" max="8453" width="13.75" style="1" bestFit="1" customWidth="1"/>
    <col min="8454" max="8454" width="11.5" style="1" bestFit="1" customWidth="1"/>
    <col min="8455" max="8704" width="9" style="1"/>
    <col min="8705" max="8705" width="3.125" style="1" customWidth="1"/>
    <col min="8706" max="8706" width="43.75" style="1" customWidth="1"/>
    <col min="8707" max="8708" width="13.625" style="1" customWidth="1"/>
    <col min="8709" max="8709" width="13.75" style="1" bestFit="1" customWidth="1"/>
    <col min="8710" max="8710" width="11.5" style="1" bestFit="1" customWidth="1"/>
    <col min="8711" max="8960" width="9" style="1"/>
    <col min="8961" max="8961" width="3.125" style="1" customWidth="1"/>
    <col min="8962" max="8962" width="43.75" style="1" customWidth="1"/>
    <col min="8963" max="8964" width="13.625" style="1" customWidth="1"/>
    <col min="8965" max="8965" width="13.75" style="1" bestFit="1" customWidth="1"/>
    <col min="8966" max="8966" width="11.5" style="1" bestFit="1" customWidth="1"/>
    <col min="8967" max="9216" width="9" style="1"/>
    <col min="9217" max="9217" width="3.125" style="1" customWidth="1"/>
    <col min="9218" max="9218" width="43.75" style="1" customWidth="1"/>
    <col min="9219" max="9220" width="13.625" style="1" customWidth="1"/>
    <col min="9221" max="9221" width="13.75" style="1" bestFit="1" customWidth="1"/>
    <col min="9222" max="9222" width="11.5" style="1" bestFit="1" customWidth="1"/>
    <col min="9223" max="9472" width="9" style="1"/>
    <col min="9473" max="9473" width="3.125" style="1" customWidth="1"/>
    <col min="9474" max="9474" width="43.75" style="1" customWidth="1"/>
    <col min="9475" max="9476" width="13.625" style="1" customWidth="1"/>
    <col min="9477" max="9477" width="13.75" style="1" bestFit="1" customWidth="1"/>
    <col min="9478" max="9478" width="11.5" style="1" bestFit="1" customWidth="1"/>
    <col min="9479" max="9728" width="9" style="1"/>
    <col min="9729" max="9729" width="3.125" style="1" customWidth="1"/>
    <col min="9730" max="9730" width="43.75" style="1" customWidth="1"/>
    <col min="9731" max="9732" width="13.625" style="1" customWidth="1"/>
    <col min="9733" max="9733" width="13.75" style="1" bestFit="1" customWidth="1"/>
    <col min="9734" max="9734" width="11.5" style="1" bestFit="1" customWidth="1"/>
    <col min="9735" max="9984" width="9" style="1"/>
    <col min="9985" max="9985" width="3.125" style="1" customWidth="1"/>
    <col min="9986" max="9986" width="43.75" style="1" customWidth="1"/>
    <col min="9987" max="9988" width="13.625" style="1" customWidth="1"/>
    <col min="9989" max="9989" width="13.75" style="1" bestFit="1" customWidth="1"/>
    <col min="9990" max="9990" width="11.5" style="1" bestFit="1" customWidth="1"/>
    <col min="9991" max="10240" width="9" style="1"/>
    <col min="10241" max="10241" width="3.125" style="1" customWidth="1"/>
    <col min="10242" max="10242" width="43.75" style="1" customWidth="1"/>
    <col min="10243" max="10244" width="13.625" style="1" customWidth="1"/>
    <col min="10245" max="10245" width="13.75" style="1" bestFit="1" customWidth="1"/>
    <col min="10246" max="10246" width="11.5" style="1" bestFit="1" customWidth="1"/>
    <col min="10247" max="10496" width="9" style="1"/>
    <col min="10497" max="10497" width="3.125" style="1" customWidth="1"/>
    <col min="10498" max="10498" width="43.75" style="1" customWidth="1"/>
    <col min="10499" max="10500" width="13.625" style="1" customWidth="1"/>
    <col min="10501" max="10501" width="13.75" style="1" bestFit="1" customWidth="1"/>
    <col min="10502" max="10502" width="11.5" style="1" bestFit="1" customWidth="1"/>
    <col min="10503" max="10752" width="9" style="1"/>
    <col min="10753" max="10753" width="3.125" style="1" customWidth="1"/>
    <col min="10754" max="10754" width="43.75" style="1" customWidth="1"/>
    <col min="10755" max="10756" width="13.625" style="1" customWidth="1"/>
    <col min="10757" max="10757" width="13.75" style="1" bestFit="1" customWidth="1"/>
    <col min="10758" max="10758" width="11.5" style="1" bestFit="1" customWidth="1"/>
    <col min="10759" max="11008" width="9" style="1"/>
    <col min="11009" max="11009" width="3.125" style="1" customWidth="1"/>
    <col min="11010" max="11010" width="43.75" style="1" customWidth="1"/>
    <col min="11011" max="11012" width="13.625" style="1" customWidth="1"/>
    <col min="11013" max="11013" width="13.75" style="1" bestFit="1" customWidth="1"/>
    <col min="11014" max="11014" width="11.5" style="1" bestFit="1" customWidth="1"/>
    <col min="11015" max="11264" width="9" style="1"/>
    <col min="11265" max="11265" width="3.125" style="1" customWidth="1"/>
    <col min="11266" max="11266" width="43.75" style="1" customWidth="1"/>
    <col min="11267" max="11268" width="13.625" style="1" customWidth="1"/>
    <col min="11269" max="11269" width="13.75" style="1" bestFit="1" customWidth="1"/>
    <col min="11270" max="11270" width="11.5" style="1" bestFit="1" customWidth="1"/>
    <col min="11271" max="11520" width="9" style="1"/>
    <col min="11521" max="11521" width="3.125" style="1" customWidth="1"/>
    <col min="11522" max="11522" width="43.75" style="1" customWidth="1"/>
    <col min="11523" max="11524" width="13.625" style="1" customWidth="1"/>
    <col min="11525" max="11525" width="13.75" style="1" bestFit="1" customWidth="1"/>
    <col min="11526" max="11526" width="11.5" style="1" bestFit="1" customWidth="1"/>
    <col min="11527" max="11776" width="9" style="1"/>
    <col min="11777" max="11777" width="3.125" style="1" customWidth="1"/>
    <col min="11778" max="11778" width="43.75" style="1" customWidth="1"/>
    <col min="11779" max="11780" width="13.625" style="1" customWidth="1"/>
    <col min="11781" max="11781" width="13.75" style="1" bestFit="1" customWidth="1"/>
    <col min="11782" max="11782" width="11.5" style="1" bestFit="1" customWidth="1"/>
    <col min="11783" max="12032" width="9" style="1"/>
    <col min="12033" max="12033" width="3.125" style="1" customWidth="1"/>
    <col min="12034" max="12034" width="43.75" style="1" customWidth="1"/>
    <col min="12035" max="12036" width="13.625" style="1" customWidth="1"/>
    <col min="12037" max="12037" width="13.75" style="1" bestFit="1" customWidth="1"/>
    <col min="12038" max="12038" width="11.5" style="1" bestFit="1" customWidth="1"/>
    <col min="12039" max="12288" width="9" style="1"/>
    <col min="12289" max="12289" width="3.125" style="1" customWidth="1"/>
    <col min="12290" max="12290" width="43.75" style="1" customWidth="1"/>
    <col min="12291" max="12292" width="13.625" style="1" customWidth="1"/>
    <col min="12293" max="12293" width="13.75" style="1" bestFit="1" customWidth="1"/>
    <col min="12294" max="12294" width="11.5" style="1" bestFit="1" customWidth="1"/>
    <col min="12295" max="12544" width="9" style="1"/>
    <col min="12545" max="12545" width="3.125" style="1" customWidth="1"/>
    <col min="12546" max="12546" width="43.75" style="1" customWidth="1"/>
    <col min="12547" max="12548" width="13.625" style="1" customWidth="1"/>
    <col min="12549" max="12549" width="13.75" style="1" bestFit="1" customWidth="1"/>
    <col min="12550" max="12550" width="11.5" style="1" bestFit="1" customWidth="1"/>
    <col min="12551" max="12800" width="9" style="1"/>
    <col min="12801" max="12801" width="3.125" style="1" customWidth="1"/>
    <col min="12802" max="12802" width="43.75" style="1" customWidth="1"/>
    <col min="12803" max="12804" width="13.625" style="1" customWidth="1"/>
    <col min="12805" max="12805" width="13.75" style="1" bestFit="1" customWidth="1"/>
    <col min="12806" max="12806" width="11.5" style="1" bestFit="1" customWidth="1"/>
    <col min="12807" max="13056" width="9" style="1"/>
    <col min="13057" max="13057" width="3.125" style="1" customWidth="1"/>
    <col min="13058" max="13058" width="43.75" style="1" customWidth="1"/>
    <col min="13059" max="13060" width="13.625" style="1" customWidth="1"/>
    <col min="13061" max="13061" width="13.75" style="1" bestFit="1" customWidth="1"/>
    <col min="13062" max="13062" width="11.5" style="1" bestFit="1" customWidth="1"/>
    <col min="13063" max="13312" width="9" style="1"/>
    <col min="13313" max="13313" width="3.125" style="1" customWidth="1"/>
    <col min="13314" max="13314" width="43.75" style="1" customWidth="1"/>
    <col min="13315" max="13316" width="13.625" style="1" customWidth="1"/>
    <col min="13317" max="13317" width="13.75" style="1" bestFit="1" customWidth="1"/>
    <col min="13318" max="13318" width="11.5" style="1" bestFit="1" customWidth="1"/>
    <col min="13319" max="13568" width="9" style="1"/>
    <col min="13569" max="13569" width="3.125" style="1" customWidth="1"/>
    <col min="13570" max="13570" width="43.75" style="1" customWidth="1"/>
    <col min="13571" max="13572" width="13.625" style="1" customWidth="1"/>
    <col min="13573" max="13573" width="13.75" style="1" bestFit="1" customWidth="1"/>
    <col min="13574" max="13574" width="11.5" style="1" bestFit="1" customWidth="1"/>
    <col min="13575" max="13824" width="9" style="1"/>
    <col min="13825" max="13825" width="3.125" style="1" customWidth="1"/>
    <col min="13826" max="13826" width="43.75" style="1" customWidth="1"/>
    <col min="13827" max="13828" width="13.625" style="1" customWidth="1"/>
    <col min="13829" max="13829" width="13.75" style="1" bestFit="1" customWidth="1"/>
    <col min="13830" max="13830" width="11.5" style="1" bestFit="1" customWidth="1"/>
    <col min="13831" max="14080" width="9" style="1"/>
    <col min="14081" max="14081" width="3.125" style="1" customWidth="1"/>
    <col min="14082" max="14082" width="43.75" style="1" customWidth="1"/>
    <col min="14083" max="14084" width="13.625" style="1" customWidth="1"/>
    <col min="14085" max="14085" width="13.75" style="1" bestFit="1" customWidth="1"/>
    <col min="14086" max="14086" width="11.5" style="1" bestFit="1" customWidth="1"/>
    <col min="14087" max="14336" width="9" style="1"/>
    <col min="14337" max="14337" width="3.125" style="1" customWidth="1"/>
    <col min="14338" max="14338" width="43.75" style="1" customWidth="1"/>
    <col min="14339" max="14340" width="13.625" style="1" customWidth="1"/>
    <col min="14341" max="14341" width="13.75" style="1" bestFit="1" customWidth="1"/>
    <col min="14342" max="14342" width="11.5" style="1" bestFit="1" customWidth="1"/>
    <col min="14343" max="14592" width="9" style="1"/>
    <col min="14593" max="14593" width="3.125" style="1" customWidth="1"/>
    <col min="14594" max="14594" width="43.75" style="1" customWidth="1"/>
    <col min="14595" max="14596" width="13.625" style="1" customWidth="1"/>
    <col min="14597" max="14597" width="13.75" style="1" bestFit="1" customWidth="1"/>
    <col min="14598" max="14598" width="11.5" style="1" bestFit="1" customWidth="1"/>
    <col min="14599" max="14848" width="9" style="1"/>
    <col min="14849" max="14849" width="3.125" style="1" customWidth="1"/>
    <col min="14850" max="14850" width="43.75" style="1" customWidth="1"/>
    <col min="14851" max="14852" width="13.625" style="1" customWidth="1"/>
    <col min="14853" max="14853" width="13.75" style="1" bestFit="1" customWidth="1"/>
    <col min="14854" max="14854" width="11.5" style="1" bestFit="1" customWidth="1"/>
    <col min="14855" max="15104" width="9" style="1"/>
    <col min="15105" max="15105" width="3.125" style="1" customWidth="1"/>
    <col min="15106" max="15106" width="43.75" style="1" customWidth="1"/>
    <col min="15107" max="15108" width="13.625" style="1" customWidth="1"/>
    <col min="15109" max="15109" width="13.75" style="1" bestFit="1" customWidth="1"/>
    <col min="15110" max="15110" width="11.5" style="1" bestFit="1" customWidth="1"/>
    <col min="15111" max="15360" width="9" style="1"/>
    <col min="15361" max="15361" width="3.125" style="1" customWidth="1"/>
    <col min="15362" max="15362" width="43.75" style="1" customWidth="1"/>
    <col min="15363" max="15364" width="13.625" style="1" customWidth="1"/>
    <col min="15365" max="15365" width="13.75" style="1" bestFit="1" customWidth="1"/>
    <col min="15366" max="15366" width="11.5" style="1" bestFit="1" customWidth="1"/>
    <col min="15367" max="15616" width="9" style="1"/>
    <col min="15617" max="15617" width="3.125" style="1" customWidth="1"/>
    <col min="15618" max="15618" width="43.75" style="1" customWidth="1"/>
    <col min="15619" max="15620" width="13.625" style="1" customWidth="1"/>
    <col min="15621" max="15621" width="13.75" style="1" bestFit="1" customWidth="1"/>
    <col min="15622" max="15622" width="11.5" style="1" bestFit="1" customWidth="1"/>
    <col min="15623" max="15872" width="9" style="1"/>
    <col min="15873" max="15873" width="3.125" style="1" customWidth="1"/>
    <col min="15874" max="15874" width="43.75" style="1" customWidth="1"/>
    <col min="15875" max="15876" width="13.625" style="1" customWidth="1"/>
    <col min="15877" max="15877" width="13.75" style="1" bestFit="1" customWidth="1"/>
    <col min="15878" max="15878" width="11.5" style="1" bestFit="1" customWidth="1"/>
    <col min="15879" max="16128" width="9" style="1"/>
    <col min="16129" max="16129" width="3.125" style="1" customWidth="1"/>
    <col min="16130" max="16130" width="43.75" style="1" customWidth="1"/>
    <col min="16131" max="16132" width="13.625" style="1" customWidth="1"/>
    <col min="16133" max="16133" width="13.75" style="1" bestFit="1" customWidth="1"/>
    <col min="16134" max="16134" width="11.5" style="1" bestFit="1" customWidth="1"/>
    <col min="16135" max="16384" width="9" style="1"/>
  </cols>
  <sheetData>
    <row r="1" spans="2:5" ht="26.25">
      <c r="B1" s="2" t="s">
        <v>0</v>
      </c>
      <c r="C1" s="2"/>
      <c r="D1" s="2"/>
      <c r="E1" s="2"/>
    </row>
    <row r="2" spans="2:5" ht="26.25">
      <c r="B2" s="2" t="s">
        <v>1</v>
      </c>
      <c r="C2" s="2"/>
      <c r="D2" s="2"/>
      <c r="E2" s="2"/>
    </row>
    <row r="3" spans="2:5" ht="15" customHeight="1"/>
    <row r="4" spans="2:5">
      <c r="B4" s="7" t="s">
        <v>2</v>
      </c>
    </row>
    <row r="5" spans="2:5">
      <c r="B5" s="4" t="s">
        <v>3</v>
      </c>
    </row>
    <row r="6" spans="2:5">
      <c r="B6" s="4" t="s">
        <v>4</v>
      </c>
    </row>
    <row r="7" spans="2:5">
      <c r="B7" s="4" t="s">
        <v>5</v>
      </c>
    </row>
    <row r="8" spans="2:5" ht="12.75" customHeight="1"/>
    <row r="9" spans="2:5">
      <c r="B9" s="7" t="s">
        <v>6</v>
      </c>
    </row>
    <row r="10" spans="2:5">
      <c r="B10" s="8" t="s">
        <v>7</v>
      </c>
      <c r="C10" s="8"/>
      <c r="D10" s="8"/>
      <c r="E10" s="8"/>
    </row>
    <row r="11" spans="2:5">
      <c r="B11" s="9" t="s">
        <v>8</v>
      </c>
      <c r="C11" s="9"/>
      <c r="D11" s="9"/>
      <c r="E11" s="9"/>
    </row>
    <row r="12" spans="2:5">
      <c r="B12" s="10" t="s">
        <v>9</v>
      </c>
      <c r="C12" s="11"/>
      <c r="D12" s="8"/>
      <c r="E12" s="8"/>
    </row>
    <row r="13" spans="2:5">
      <c r="B13" s="9" t="s">
        <v>10</v>
      </c>
      <c r="C13" s="9"/>
      <c r="D13" s="9"/>
      <c r="E13" s="9"/>
    </row>
    <row r="14" spans="2:5">
      <c r="B14" s="9" t="s">
        <v>11</v>
      </c>
      <c r="C14" s="9"/>
      <c r="D14" s="9"/>
      <c r="E14" s="9"/>
    </row>
    <row r="15" spans="2:5">
      <c r="B15" s="12" t="s">
        <v>12</v>
      </c>
      <c r="C15" s="9"/>
      <c r="D15" s="9"/>
      <c r="E15" s="9"/>
    </row>
    <row r="16" spans="2:5">
      <c r="B16" s="9" t="s">
        <v>13</v>
      </c>
      <c r="C16" s="9"/>
      <c r="D16" s="9"/>
      <c r="E16" s="9"/>
    </row>
    <row r="17" spans="2:6" ht="18" customHeight="1"/>
    <row r="18" spans="2:6">
      <c r="B18" s="7" t="s">
        <v>14</v>
      </c>
    </row>
    <row r="19" spans="2:6">
      <c r="B19" s="4" t="s">
        <v>15</v>
      </c>
    </row>
    <row r="20" spans="2:6" ht="23.25" customHeight="1">
      <c r="B20" s="4" t="s">
        <v>16</v>
      </c>
    </row>
    <row r="21" spans="2:6" hidden="1"/>
    <row r="22" spans="2:6" ht="21" hidden="1" customHeight="1"/>
    <row r="23" spans="2:6" ht="21" customHeight="1">
      <c r="B23" s="4" t="s">
        <v>17</v>
      </c>
    </row>
    <row r="24" spans="2:6" ht="23.25">
      <c r="B24" s="13" t="s">
        <v>18</v>
      </c>
      <c r="C24" s="14"/>
      <c r="D24" s="14"/>
      <c r="E24" s="15"/>
    </row>
    <row r="25" spans="2:6" s="16" customFormat="1">
      <c r="B25" s="17" t="s">
        <v>19</v>
      </c>
      <c r="C25" s="18" t="s">
        <v>20</v>
      </c>
      <c r="D25" s="19" t="s">
        <v>21</v>
      </c>
      <c r="E25" s="20" t="s">
        <v>21</v>
      </c>
      <c r="F25" s="21"/>
    </row>
    <row r="26" spans="2:6" s="16" customFormat="1">
      <c r="B26" s="22"/>
      <c r="C26" s="23" t="s">
        <v>22</v>
      </c>
      <c r="D26" s="24" t="s">
        <v>23</v>
      </c>
      <c r="E26" s="25" t="s">
        <v>24</v>
      </c>
      <c r="F26" s="21"/>
    </row>
    <row r="27" spans="2:6" ht="21.75" thickBot="1">
      <c r="B27" s="26" t="s">
        <v>25</v>
      </c>
      <c r="C27" s="27">
        <f>SUM(C28,C33)</f>
        <v>17461983.619999997</v>
      </c>
      <c r="D27" s="27">
        <f>SUM(D28,D33)</f>
        <v>16951000</v>
      </c>
      <c r="E27" s="27">
        <f>SUM(E28,E33)</f>
        <v>17553900</v>
      </c>
    </row>
    <row r="28" spans="2:6" ht="21.75" thickBot="1">
      <c r="B28" s="28" t="s">
        <v>26</v>
      </c>
      <c r="C28" s="29">
        <f>SUM(C29:C32)</f>
        <v>339834</v>
      </c>
      <c r="D28" s="30">
        <f>SUM(D29:D32)</f>
        <v>291000</v>
      </c>
      <c r="E28" s="30">
        <f>SUM(E29:E32)</f>
        <v>351900</v>
      </c>
    </row>
    <row r="29" spans="2:6">
      <c r="B29" s="31" t="s">
        <v>27</v>
      </c>
      <c r="C29" s="32">
        <v>221860</v>
      </c>
      <c r="D29" s="32">
        <v>210000</v>
      </c>
      <c r="E29" s="32">
        <v>231400</v>
      </c>
    </row>
    <row r="30" spans="2:6">
      <c r="B30" s="31" t="s">
        <v>28</v>
      </c>
      <c r="C30" s="33">
        <v>50555</v>
      </c>
      <c r="D30" s="33">
        <v>53000</v>
      </c>
      <c r="E30" s="33">
        <v>50500</v>
      </c>
    </row>
    <row r="31" spans="2:6">
      <c r="B31" s="31" t="s">
        <v>29</v>
      </c>
      <c r="C31" s="33">
        <v>67419</v>
      </c>
      <c r="D31" s="33">
        <v>28000</v>
      </c>
      <c r="E31" s="33">
        <v>70000</v>
      </c>
    </row>
    <row r="32" spans="2:6" ht="21.75" thickBot="1">
      <c r="B32" s="31" t="s">
        <v>30</v>
      </c>
      <c r="C32" s="34">
        <v>0</v>
      </c>
      <c r="D32" s="34">
        <v>0</v>
      </c>
      <c r="E32" s="34">
        <v>0</v>
      </c>
    </row>
    <row r="33" spans="2:6" ht="21.75" thickBot="1">
      <c r="B33" s="28" t="s">
        <v>31</v>
      </c>
      <c r="C33" s="30">
        <f>SUM(C34:C45)</f>
        <v>17122149.619999997</v>
      </c>
      <c r="D33" s="30">
        <f>SUM(D34:D45)</f>
        <v>16660000</v>
      </c>
      <c r="E33" s="30">
        <f>SUM(E34:E46)</f>
        <v>17202000</v>
      </c>
    </row>
    <row r="34" spans="2:6">
      <c r="B34" s="31" t="s">
        <v>32</v>
      </c>
      <c r="C34" s="35" t="s">
        <v>33</v>
      </c>
      <c r="D34" s="36" t="s">
        <v>33</v>
      </c>
      <c r="E34" s="36">
        <v>0</v>
      </c>
    </row>
    <row r="35" spans="2:6">
      <c r="B35" s="31" t="s">
        <v>34</v>
      </c>
      <c r="C35" s="33">
        <v>1977123.45</v>
      </c>
      <c r="D35" s="33">
        <v>13000000</v>
      </c>
      <c r="E35" s="33">
        <v>2000000</v>
      </c>
    </row>
    <row r="36" spans="2:6">
      <c r="B36" s="37" t="s">
        <v>35</v>
      </c>
      <c r="C36" s="38">
        <v>11057818.42</v>
      </c>
      <c r="D36" s="38"/>
      <c r="E36" s="38">
        <v>11000000</v>
      </c>
    </row>
    <row r="37" spans="2:6">
      <c r="B37" s="37" t="s">
        <v>36</v>
      </c>
      <c r="C37" s="39">
        <v>71437.119999999995</v>
      </c>
      <c r="D37" s="39">
        <v>11000</v>
      </c>
      <c r="E37" s="39">
        <v>71000</v>
      </c>
    </row>
    <row r="38" spans="2:6" s="40" customFormat="1">
      <c r="B38" s="31" t="s">
        <v>37</v>
      </c>
      <c r="C38" s="33">
        <v>796814.94</v>
      </c>
      <c r="D38" s="33">
        <v>740000</v>
      </c>
      <c r="E38" s="33">
        <v>805000</v>
      </c>
      <c r="F38" s="41"/>
    </row>
    <row r="39" spans="2:6" s="42" customFormat="1">
      <c r="B39" s="43" t="s">
        <v>38</v>
      </c>
      <c r="C39" s="36">
        <v>1918880.02</v>
      </c>
      <c r="D39" s="44">
        <v>2000000</v>
      </c>
      <c r="E39" s="36">
        <v>2010000</v>
      </c>
      <c r="F39" s="45"/>
    </row>
    <row r="40" spans="2:6" s="42" customFormat="1">
      <c r="B40" s="43" t="s">
        <v>39</v>
      </c>
      <c r="C40" s="35" t="s">
        <v>33</v>
      </c>
      <c r="D40" s="46">
        <v>0</v>
      </c>
      <c r="E40" s="35" t="s">
        <v>33</v>
      </c>
      <c r="F40" s="45"/>
    </row>
    <row r="41" spans="2:6" s="42" customFormat="1">
      <c r="B41" s="43" t="s">
        <v>40</v>
      </c>
      <c r="C41" s="35">
        <v>86317.59</v>
      </c>
      <c r="D41" s="46">
        <v>29000</v>
      </c>
      <c r="E41" s="35">
        <v>86000</v>
      </c>
      <c r="F41" s="45"/>
    </row>
    <row r="42" spans="2:6" s="42" customFormat="1">
      <c r="B42" s="17" t="s">
        <v>19</v>
      </c>
      <c r="C42" s="18" t="s">
        <v>20</v>
      </c>
      <c r="D42" s="19" t="s">
        <v>21</v>
      </c>
      <c r="E42" s="20" t="s">
        <v>21</v>
      </c>
      <c r="F42" s="45"/>
    </row>
    <row r="43" spans="2:6" s="42" customFormat="1">
      <c r="B43" s="22"/>
      <c r="C43" s="23" t="s">
        <v>22</v>
      </c>
      <c r="D43" s="24" t="s">
        <v>23</v>
      </c>
      <c r="E43" s="25" t="s">
        <v>24</v>
      </c>
      <c r="F43" s="45"/>
    </row>
    <row r="44" spans="2:6" s="42" customFormat="1">
      <c r="B44" s="43" t="s">
        <v>41</v>
      </c>
      <c r="C44" s="35">
        <v>171071.08</v>
      </c>
      <c r="D44" s="36">
        <v>100000</v>
      </c>
      <c r="E44" s="36">
        <v>170000</v>
      </c>
      <c r="F44" s="45"/>
    </row>
    <row r="45" spans="2:6" s="42" customFormat="1">
      <c r="B45" s="31" t="s">
        <v>42</v>
      </c>
      <c r="C45" s="33">
        <v>1042687</v>
      </c>
      <c r="D45" s="33">
        <v>780000</v>
      </c>
      <c r="E45" s="33">
        <v>1060000</v>
      </c>
      <c r="F45" s="45"/>
    </row>
    <row r="46" spans="2:6" s="42" customFormat="1">
      <c r="B46" s="31"/>
      <c r="C46" s="38"/>
      <c r="D46" s="38"/>
      <c r="E46" s="38"/>
      <c r="F46" s="45"/>
    </row>
    <row r="47" spans="2:6" s="42" customFormat="1" ht="21.75" thickBot="1">
      <c r="B47" s="28" t="s">
        <v>43</v>
      </c>
      <c r="C47" s="27">
        <f>SUM(C49,C70,C74,C76)</f>
        <v>1823353.92</v>
      </c>
      <c r="D47" s="27">
        <f>SUM(D49,D70,D74,D76)</f>
        <v>1049000</v>
      </c>
      <c r="E47" s="27">
        <f>SUM(E49,E70,E74,E76)</f>
        <v>1979600</v>
      </c>
      <c r="F47" s="45"/>
    </row>
    <row r="48" spans="2:6" s="42" customFormat="1">
      <c r="B48" s="28"/>
      <c r="C48" s="47"/>
      <c r="D48" s="48"/>
      <c r="E48" s="48"/>
      <c r="F48" s="45"/>
    </row>
    <row r="49" spans="2:6" s="42" customFormat="1" ht="21.75" thickBot="1">
      <c r="B49" s="28" t="s">
        <v>44</v>
      </c>
      <c r="C49" s="27">
        <f>SUM(C51:C68)</f>
        <v>441162</v>
      </c>
      <c r="D49" s="27">
        <f>SUM(D51:D68)</f>
        <v>198000</v>
      </c>
      <c r="E49" s="27">
        <f>SUM(E51:E68)</f>
        <v>443500</v>
      </c>
      <c r="F49" s="45"/>
    </row>
    <row r="50" spans="2:6" s="42" customFormat="1">
      <c r="B50" s="28"/>
      <c r="C50" s="36"/>
      <c r="D50" s="36"/>
      <c r="E50" s="36"/>
      <c r="F50" s="45"/>
    </row>
    <row r="51" spans="2:6" s="42" customFormat="1">
      <c r="B51" s="31" t="s">
        <v>45</v>
      </c>
      <c r="C51" s="33">
        <v>0</v>
      </c>
      <c r="D51" s="33">
        <v>0</v>
      </c>
      <c r="E51" s="33" t="s">
        <v>46</v>
      </c>
      <c r="F51" s="45"/>
    </row>
    <row r="52" spans="2:6" s="42" customFormat="1">
      <c r="B52" s="31" t="s">
        <v>47</v>
      </c>
      <c r="C52" s="49">
        <v>0</v>
      </c>
      <c r="D52" s="49">
        <v>0</v>
      </c>
      <c r="E52" s="49" t="s">
        <v>46</v>
      </c>
      <c r="F52" s="45"/>
    </row>
    <row r="53" spans="2:6" s="42" customFormat="1">
      <c r="B53" s="31" t="s">
        <v>48</v>
      </c>
      <c r="C53" s="33" t="s">
        <v>49</v>
      </c>
      <c r="D53" s="33">
        <v>0</v>
      </c>
      <c r="E53" s="33" t="s">
        <v>46</v>
      </c>
      <c r="F53" s="45"/>
    </row>
    <row r="54" spans="2:6" s="42" customFormat="1">
      <c r="B54" s="31" t="s">
        <v>50</v>
      </c>
      <c r="C54" s="33">
        <v>144800</v>
      </c>
      <c r="D54" s="33">
        <v>130000</v>
      </c>
      <c r="E54" s="33">
        <v>144000</v>
      </c>
      <c r="F54" s="45"/>
    </row>
    <row r="55" spans="2:6" s="42" customFormat="1">
      <c r="B55" s="31" t="s">
        <v>51</v>
      </c>
      <c r="C55" s="49"/>
      <c r="D55" s="49">
        <v>0</v>
      </c>
      <c r="E55" s="49">
        <v>0</v>
      </c>
      <c r="F55" s="45"/>
    </row>
    <row r="56" spans="2:6" s="42" customFormat="1">
      <c r="B56" s="31" t="s">
        <v>52</v>
      </c>
      <c r="C56" s="33" t="s">
        <v>46</v>
      </c>
      <c r="D56" s="33" t="s">
        <v>46</v>
      </c>
      <c r="E56" s="33">
        <v>2500</v>
      </c>
      <c r="F56" s="45"/>
    </row>
    <row r="57" spans="2:6" s="42" customFormat="1">
      <c r="B57" s="31" t="s">
        <v>53</v>
      </c>
      <c r="C57" s="33" t="s">
        <v>46</v>
      </c>
      <c r="D57" s="33" t="s">
        <v>46</v>
      </c>
      <c r="E57" s="33" t="s">
        <v>46</v>
      </c>
      <c r="F57" s="45"/>
    </row>
    <row r="58" spans="2:6" s="42" customFormat="1">
      <c r="B58" s="31" t="s">
        <v>54</v>
      </c>
      <c r="C58" s="49">
        <v>2530</v>
      </c>
      <c r="D58" s="49">
        <v>2000</v>
      </c>
      <c r="E58" s="49">
        <v>2500</v>
      </c>
      <c r="F58" s="45"/>
    </row>
    <row r="59" spans="2:6" s="42" customFormat="1">
      <c r="B59" s="31" t="s">
        <v>55</v>
      </c>
      <c r="C59" s="33">
        <v>28855</v>
      </c>
      <c r="D59" s="33">
        <v>11000</v>
      </c>
      <c r="E59" s="33">
        <v>29000</v>
      </c>
      <c r="F59" s="45"/>
    </row>
    <row r="60" spans="2:6" s="42" customFormat="1">
      <c r="B60" s="31" t="s">
        <v>56</v>
      </c>
      <c r="C60" s="49" t="s">
        <v>46</v>
      </c>
      <c r="D60" s="49" t="s">
        <v>33</v>
      </c>
      <c r="E60" s="49" t="s">
        <v>46</v>
      </c>
      <c r="F60" s="45"/>
    </row>
    <row r="61" spans="2:6" s="42" customFormat="1">
      <c r="B61" s="31" t="s">
        <v>57</v>
      </c>
      <c r="C61" s="49">
        <v>215400</v>
      </c>
      <c r="D61" s="49">
        <v>20000</v>
      </c>
      <c r="E61" s="49">
        <v>215000</v>
      </c>
      <c r="F61" s="45"/>
    </row>
    <row r="62" spans="2:6" s="42" customFormat="1">
      <c r="B62" s="31" t="s">
        <v>58</v>
      </c>
      <c r="C62" s="49" t="s">
        <v>46</v>
      </c>
      <c r="D62" s="49" t="s">
        <v>33</v>
      </c>
      <c r="E62" s="49" t="s">
        <v>33</v>
      </c>
      <c r="F62" s="45"/>
    </row>
    <row r="63" spans="2:6" s="42" customFormat="1">
      <c r="B63" s="31" t="s">
        <v>59</v>
      </c>
      <c r="C63" s="49" t="s">
        <v>46</v>
      </c>
      <c r="D63" s="49" t="s">
        <v>33</v>
      </c>
      <c r="E63" s="49" t="s">
        <v>33</v>
      </c>
      <c r="F63" s="45"/>
    </row>
    <row r="64" spans="2:6" s="42" customFormat="1">
      <c r="B64" s="31" t="s">
        <v>60</v>
      </c>
      <c r="C64" s="49" t="s">
        <v>46</v>
      </c>
      <c r="D64" s="50">
        <v>0</v>
      </c>
      <c r="E64" s="50">
        <v>0</v>
      </c>
      <c r="F64" s="45"/>
    </row>
    <row r="65" spans="2:6" s="42" customFormat="1">
      <c r="B65" s="31" t="s">
        <v>61</v>
      </c>
      <c r="C65" s="49" t="s">
        <v>46</v>
      </c>
      <c r="D65" s="49" t="s">
        <v>33</v>
      </c>
      <c r="E65" s="49" t="s">
        <v>46</v>
      </c>
      <c r="F65" s="45"/>
    </row>
    <row r="66" spans="2:6" s="42" customFormat="1">
      <c r="B66" s="31" t="s">
        <v>62</v>
      </c>
      <c r="C66" s="49">
        <v>5257</v>
      </c>
      <c r="D66" s="49">
        <v>3000</v>
      </c>
      <c r="E66" s="49">
        <v>6000</v>
      </c>
      <c r="F66" s="45"/>
    </row>
    <row r="67" spans="2:6" s="42" customFormat="1">
      <c r="B67" s="31" t="s">
        <v>63</v>
      </c>
      <c r="C67" s="33">
        <v>2550</v>
      </c>
      <c r="D67" s="33">
        <v>2000</v>
      </c>
      <c r="E67" s="33">
        <v>2500</v>
      </c>
      <c r="F67" s="45"/>
    </row>
    <row r="68" spans="2:6" s="42" customFormat="1">
      <c r="B68" s="31" t="s">
        <v>64</v>
      </c>
      <c r="C68" s="33">
        <v>41770</v>
      </c>
      <c r="D68" s="33">
        <v>30000</v>
      </c>
      <c r="E68" s="33">
        <v>42000</v>
      </c>
      <c r="F68" s="45"/>
    </row>
    <row r="69" spans="2:6" s="42" customFormat="1" ht="21.75" thickBot="1">
      <c r="B69" s="31"/>
      <c r="C69" s="38"/>
      <c r="D69" s="38"/>
      <c r="E69" s="38"/>
      <c r="F69" s="45"/>
    </row>
    <row r="70" spans="2:6" s="42" customFormat="1" ht="21.75" thickBot="1">
      <c r="B70" s="51" t="s">
        <v>65</v>
      </c>
      <c r="C70" s="52">
        <f>SUM(C71:C72)</f>
        <v>772357.92</v>
      </c>
      <c r="D70" s="52">
        <f>SUM(D71:D72)</f>
        <v>600000</v>
      </c>
      <c r="E70" s="52">
        <f>SUM(E71:E72)</f>
        <v>926000</v>
      </c>
      <c r="F70" s="45"/>
    </row>
    <row r="71" spans="2:6" s="42" customFormat="1">
      <c r="B71" s="53" t="s">
        <v>66</v>
      </c>
      <c r="C71" s="49">
        <v>553120</v>
      </c>
      <c r="D71" s="49">
        <v>440000</v>
      </c>
      <c r="E71" s="49">
        <v>553000</v>
      </c>
      <c r="F71" s="45"/>
    </row>
    <row r="72" spans="2:6" s="42" customFormat="1">
      <c r="B72" s="53" t="s">
        <v>67</v>
      </c>
      <c r="C72" s="33">
        <v>219237.92</v>
      </c>
      <c r="D72" s="33">
        <v>160000</v>
      </c>
      <c r="E72" s="33">
        <v>373000</v>
      </c>
      <c r="F72" s="45"/>
    </row>
    <row r="73" spans="2:6" s="42" customFormat="1">
      <c r="B73" s="53"/>
      <c r="C73" s="33"/>
      <c r="D73" s="33"/>
      <c r="E73" s="33"/>
      <c r="F73" s="45"/>
    </row>
    <row r="74" spans="2:6" s="42" customFormat="1">
      <c r="B74" s="28" t="s">
        <v>68</v>
      </c>
      <c r="C74" s="49" t="s">
        <v>46</v>
      </c>
      <c r="D74" s="49" t="s">
        <v>46</v>
      </c>
      <c r="E74" s="49" t="s">
        <v>46</v>
      </c>
      <c r="F74" s="45"/>
    </row>
    <row r="75" spans="2:6" s="42" customFormat="1" ht="21.75" thickBot="1">
      <c r="B75" s="28"/>
      <c r="C75" s="54"/>
      <c r="D75" s="55"/>
      <c r="E75" s="55"/>
      <c r="F75" s="45"/>
    </row>
    <row r="76" spans="2:6" s="42" customFormat="1" ht="21.75" thickBot="1">
      <c r="B76" s="56" t="s">
        <v>69</v>
      </c>
      <c r="C76" s="57">
        <f>SUM(C77:C85)</f>
        <v>609834</v>
      </c>
      <c r="D76" s="57">
        <f>SUM(D77:D85)</f>
        <v>251000</v>
      </c>
      <c r="E76" s="58">
        <f>SUM(E77:E85)</f>
        <v>610100</v>
      </c>
      <c r="F76" s="45"/>
    </row>
    <row r="77" spans="2:6" s="42" customFormat="1" ht="21" customHeight="1">
      <c r="B77" s="56"/>
      <c r="C77" s="59"/>
      <c r="D77" s="59"/>
      <c r="E77" s="59"/>
      <c r="F77" s="45"/>
    </row>
    <row r="78" spans="2:6" s="42" customFormat="1" ht="21" customHeight="1">
      <c r="B78" s="56"/>
      <c r="C78" s="59"/>
      <c r="D78" s="59"/>
      <c r="E78" s="59"/>
      <c r="F78" s="45"/>
    </row>
    <row r="79" spans="2:6" s="42" customFormat="1" ht="21" customHeight="1">
      <c r="B79" s="60"/>
      <c r="C79" s="61"/>
      <c r="D79" s="61"/>
      <c r="E79" s="61"/>
      <c r="F79" s="45"/>
    </row>
    <row r="80" spans="2:6" s="42" customFormat="1" ht="21" customHeight="1">
      <c r="B80" s="17" t="s">
        <v>19</v>
      </c>
      <c r="C80" s="18" t="s">
        <v>20</v>
      </c>
      <c r="D80" s="19" t="s">
        <v>21</v>
      </c>
      <c r="E80" s="20" t="s">
        <v>21</v>
      </c>
      <c r="F80" s="45"/>
    </row>
    <row r="81" spans="2:6" s="42" customFormat="1" ht="21" customHeight="1">
      <c r="B81" s="22"/>
      <c r="C81" s="23" t="s">
        <v>22</v>
      </c>
      <c r="D81" s="24" t="s">
        <v>23</v>
      </c>
      <c r="E81" s="25" t="s">
        <v>24</v>
      </c>
      <c r="F81" s="45"/>
    </row>
    <row r="82" spans="2:6" s="42" customFormat="1">
      <c r="B82" s="31" t="s">
        <v>70</v>
      </c>
      <c r="C82" s="49" t="s">
        <v>33</v>
      </c>
      <c r="D82" s="49" t="s">
        <v>33</v>
      </c>
      <c r="E82" s="49" t="s">
        <v>33</v>
      </c>
      <c r="F82" s="45"/>
    </row>
    <row r="83" spans="2:6" s="42" customFormat="1">
      <c r="B83" s="31" t="s">
        <v>71</v>
      </c>
      <c r="C83" s="33">
        <v>89000</v>
      </c>
      <c r="D83" s="33">
        <v>150000</v>
      </c>
      <c r="E83" s="33">
        <v>89000</v>
      </c>
      <c r="F83" s="45"/>
    </row>
    <row r="84" spans="2:6" s="42" customFormat="1">
      <c r="B84" s="31" t="s">
        <v>72</v>
      </c>
      <c r="C84" s="33">
        <v>68</v>
      </c>
      <c r="D84" s="33">
        <v>1000</v>
      </c>
      <c r="E84" s="33">
        <v>100</v>
      </c>
      <c r="F84" s="45"/>
    </row>
    <row r="85" spans="2:6" s="42" customFormat="1" ht="21.75" thickBot="1">
      <c r="B85" s="31" t="s">
        <v>73</v>
      </c>
      <c r="C85" s="62">
        <v>520766</v>
      </c>
      <c r="D85" s="62">
        <v>100000</v>
      </c>
      <c r="E85" s="62">
        <v>521000</v>
      </c>
      <c r="F85" s="45"/>
    </row>
    <row r="86" spans="2:6" s="42" customFormat="1" ht="21.75" thickBot="1">
      <c r="B86" s="28" t="s">
        <v>74</v>
      </c>
      <c r="C86" s="63" t="s">
        <v>46</v>
      </c>
      <c r="D86" s="64" t="s">
        <v>46</v>
      </c>
      <c r="E86" s="64" t="s">
        <v>46</v>
      </c>
      <c r="F86" s="45"/>
    </row>
    <row r="87" spans="2:6" s="42" customFormat="1" ht="18" customHeight="1">
      <c r="B87" s="31"/>
      <c r="C87" s="65"/>
      <c r="D87" s="66"/>
      <c r="E87" s="66"/>
      <c r="F87" s="45"/>
    </row>
    <row r="88" spans="2:6" s="67" customFormat="1" ht="21.75" thickBot="1">
      <c r="B88" s="28" t="s">
        <v>75</v>
      </c>
      <c r="C88" s="68">
        <f>SUM(C27,C47,C86)</f>
        <v>19285337.539999999</v>
      </c>
      <c r="D88" s="68">
        <f>SUM(D27,D47,D86)</f>
        <v>18000000</v>
      </c>
      <c r="E88" s="68">
        <f>SUM(E27,E47)</f>
        <v>19533500</v>
      </c>
      <c r="F88" s="69"/>
    </row>
    <row r="89" spans="2:6" s="42" customFormat="1" ht="20.25" customHeight="1">
      <c r="B89" s="28"/>
      <c r="C89" s="65"/>
      <c r="D89" s="66"/>
      <c r="E89" s="66"/>
      <c r="F89" s="45"/>
    </row>
    <row r="90" spans="2:6" s="42" customFormat="1" ht="21.75" thickBot="1">
      <c r="B90" s="70" t="s">
        <v>76</v>
      </c>
      <c r="C90" s="27">
        <f>SUM(C92:C96)</f>
        <v>11349554</v>
      </c>
      <c r="D90" s="27">
        <f>SUM(D92)</f>
        <v>13000000</v>
      </c>
      <c r="E90" s="27">
        <f>SUM(E92)</f>
        <v>11340000</v>
      </c>
      <c r="F90" s="45"/>
    </row>
    <row r="91" spans="2:6" s="42" customFormat="1">
      <c r="B91" s="56"/>
      <c r="C91" s="47"/>
      <c r="D91" s="47"/>
      <c r="E91" s="47"/>
      <c r="F91" s="45"/>
    </row>
    <row r="92" spans="2:6" s="42" customFormat="1">
      <c r="B92" s="43" t="s">
        <v>77</v>
      </c>
      <c r="C92" s="36">
        <v>11349554</v>
      </c>
      <c r="D92" s="36">
        <v>13000000</v>
      </c>
      <c r="E92" s="36">
        <v>11340000</v>
      </c>
      <c r="F92" s="45"/>
    </row>
    <row r="93" spans="2:6" s="42" customFormat="1">
      <c r="B93" s="43" t="s">
        <v>78</v>
      </c>
      <c r="C93" s="36"/>
      <c r="D93" s="36"/>
      <c r="E93" s="36"/>
      <c r="F93" s="45"/>
    </row>
    <row r="94" spans="2:6" s="42" customFormat="1">
      <c r="B94" s="31" t="s">
        <v>79</v>
      </c>
      <c r="C94" s="71" t="s">
        <v>33</v>
      </c>
      <c r="D94" s="72" t="s">
        <v>33</v>
      </c>
      <c r="E94" s="49" t="s">
        <v>33</v>
      </c>
      <c r="F94" s="45"/>
    </row>
    <row r="95" spans="2:6" s="42" customFormat="1">
      <c r="B95" s="31"/>
      <c r="C95" s="33"/>
      <c r="D95" s="73"/>
      <c r="E95" s="74"/>
      <c r="F95" s="45"/>
    </row>
    <row r="96" spans="2:6" s="42" customFormat="1" ht="24" customHeight="1">
      <c r="B96" s="75"/>
      <c r="C96" s="76"/>
      <c r="D96" s="77"/>
      <c r="E96" s="78"/>
      <c r="F96" s="45"/>
    </row>
    <row r="97" spans="2:6" s="42" customFormat="1" ht="21.75" thickBot="1">
      <c r="B97" s="79" t="s">
        <v>80</v>
      </c>
      <c r="C97" s="80">
        <f>SUM(C27,C47,C92)</f>
        <v>30634891.539999999</v>
      </c>
      <c r="D97" s="80">
        <f>SUM(D27,D47,D90)</f>
        <v>31000000</v>
      </c>
      <c r="E97" s="81">
        <f>SUM(E27,E47,E92)</f>
        <v>30873500</v>
      </c>
      <c r="F97" s="45"/>
    </row>
    <row r="98" spans="2:6" s="82" customFormat="1" ht="24" thickBot="1">
      <c r="B98" s="83" t="s">
        <v>81</v>
      </c>
      <c r="C98" s="58">
        <f>SUM(C27,C47,C92)</f>
        <v>30634891.539999999</v>
      </c>
      <c r="D98" s="58">
        <f>SUM(D27,D47,D92)</f>
        <v>31000000</v>
      </c>
      <c r="E98" s="84">
        <f>SUM(E27,E47,E92)</f>
        <v>30873500</v>
      </c>
      <c r="F98" s="85"/>
    </row>
    <row r="99" spans="2:6" s="42" customFormat="1" ht="21.75" customHeight="1">
      <c r="B99" s="86"/>
      <c r="C99" s="87"/>
      <c r="D99" s="87"/>
      <c r="E99" s="87"/>
      <c r="F99" s="45"/>
    </row>
    <row r="100" spans="2:6" s="42" customFormat="1" ht="23.25">
      <c r="B100" s="13" t="s">
        <v>82</v>
      </c>
      <c r="C100" s="88"/>
      <c r="D100" s="14"/>
      <c r="E100" s="15"/>
      <c r="F100" s="45"/>
    </row>
    <row r="101" spans="2:6" s="42" customFormat="1" ht="21.75" customHeight="1">
      <c r="B101" s="20" t="s">
        <v>83</v>
      </c>
      <c r="C101" s="18" t="s">
        <v>84</v>
      </c>
      <c r="D101" s="19" t="s">
        <v>21</v>
      </c>
      <c r="E101" s="20" t="s">
        <v>21</v>
      </c>
      <c r="F101" s="89"/>
    </row>
    <row r="102" spans="2:6" s="90" customFormat="1" ht="21.75" customHeight="1">
      <c r="B102" s="91"/>
      <c r="C102" s="23" t="s">
        <v>22</v>
      </c>
      <c r="D102" s="24" t="s">
        <v>23</v>
      </c>
      <c r="E102" s="25" t="s">
        <v>24</v>
      </c>
      <c r="F102" s="92"/>
    </row>
    <row r="103" spans="2:6" s="90" customFormat="1" ht="21.75" customHeight="1">
      <c r="B103" s="26" t="s">
        <v>85</v>
      </c>
      <c r="C103" s="93">
        <f>SUM(C104:C105)</f>
        <v>11299518.949999999</v>
      </c>
      <c r="D103" s="94">
        <f>SUM(D104:D105)</f>
        <v>13943200</v>
      </c>
      <c r="E103" s="94">
        <f>SUM(E104:E105)</f>
        <v>13309400</v>
      </c>
      <c r="F103" s="95"/>
    </row>
    <row r="104" spans="2:6" s="42" customFormat="1" ht="21.75" customHeight="1">
      <c r="B104" s="31" t="s">
        <v>86</v>
      </c>
      <c r="C104" s="96">
        <v>11204798.949999999</v>
      </c>
      <c r="D104" s="96">
        <v>13582200</v>
      </c>
      <c r="E104" s="96">
        <f>SUM([1]หลักการและเหตุผล!H11)</f>
        <v>12768400</v>
      </c>
      <c r="F104" s="45"/>
    </row>
    <row r="105" spans="2:6" s="42" customFormat="1" ht="21.75" customHeight="1">
      <c r="B105" s="31" t="s">
        <v>87</v>
      </c>
      <c r="C105" s="97">
        <v>94720</v>
      </c>
      <c r="D105" s="98">
        <v>361000</v>
      </c>
      <c r="E105" s="98">
        <f>SUM([1]หลักการและเหตุผล!H12)</f>
        <v>541000</v>
      </c>
      <c r="F105" s="45"/>
    </row>
    <row r="106" spans="2:6" s="42" customFormat="1" ht="21.75" customHeight="1">
      <c r="B106" s="56" t="s">
        <v>88</v>
      </c>
      <c r="C106" s="99">
        <f>SUM(C107:C112)</f>
        <v>12279232.02</v>
      </c>
      <c r="D106" s="100">
        <f>SUM(D107:D112)</f>
        <v>12992580</v>
      </c>
      <c r="E106" s="100">
        <f>SUM(E107:E112)</f>
        <v>15320340</v>
      </c>
      <c r="F106" s="45"/>
    </row>
    <row r="107" spans="2:6" s="42" customFormat="1" ht="21.75" customHeight="1">
      <c r="B107" s="31" t="s">
        <v>89</v>
      </c>
      <c r="C107" s="101">
        <v>2178941.65</v>
      </c>
      <c r="D107" s="96">
        <v>2427700</v>
      </c>
      <c r="E107" s="96">
        <f>SUM([1]หลักการและเหตุผล!H15)</f>
        <v>2421240</v>
      </c>
      <c r="F107" s="45"/>
    </row>
    <row r="108" spans="2:6" s="42" customFormat="1" ht="21.75" customHeight="1">
      <c r="B108" s="31" t="s">
        <v>90</v>
      </c>
      <c r="C108" s="97">
        <v>3289462.24</v>
      </c>
      <c r="D108" s="98">
        <v>3600820</v>
      </c>
      <c r="E108" s="98">
        <f>SUM([1]หลักการและเหตุผล!H16)</f>
        <v>4846330</v>
      </c>
      <c r="F108" s="45"/>
    </row>
    <row r="109" spans="2:6" s="42" customFormat="1" ht="21.75" customHeight="1">
      <c r="B109" s="31" t="s">
        <v>91</v>
      </c>
      <c r="C109" s="49">
        <v>60000</v>
      </c>
      <c r="D109" s="102">
        <v>60000</v>
      </c>
      <c r="E109" s="98">
        <f>SUM([1]หลักการและเหตุผล!H17)</f>
        <v>50000</v>
      </c>
      <c r="F109" s="45"/>
    </row>
    <row r="110" spans="2:6" s="42" customFormat="1" ht="21.75" customHeight="1">
      <c r="B110" s="31" t="s">
        <v>92</v>
      </c>
      <c r="C110" s="97">
        <v>5553920.1299999999</v>
      </c>
      <c r="D110" s="98">
        <v>5787060</v>
      </c>
      <c r="E110" s="98">
        <f>SUM([1]หลักการและเหตุผล!H18)</f>
        <v>6715770</v>
      </c>
      <c r="F110" s="45"/>
    </row>
    <row r="111" spans="2:6" s="42" customFormat="1" ht="21.75" customHeight="1">
      <c r="B111" s="31" t="s">
        <v>93</v>
      </c>
      <c r="C111" s="97">
        <v>161097</v>
      </c>
      <c r="D111" s="98">
        <v>244000</v>
      </c>
      <c r="E111" s="98">
        <f>SUM([1]หลักการและเหตุผล!H19)</f>
        <v>215000</v>
      </c>
      <c r="F111" s="45"/>
    </row>
    <row r="112" spans="2:6" s="42" customFormat="1" ht="21.75" customHeight="1">
      <c r="B112" s="31" t="s">
        <v>94</v>
      </c>
      <c r="C112" s="97">
        <v>1035811</v>
      </c>
      <c r="D112" s="98">
        <v>873000</v>
      </c>
      <c r="E112" s="98">
        <f>SUM([1]หลักการและเหตุผล!H20)</f>
        <v>1072000</v>
      </c>
      <c r="F112" s="45"/>
    </row>
    <row r="113" spans="2:6" s="42" customFormat="1" ht="21.75" customHeight="1">
      <c r="B113" s="28" t="s">
        <v>95</v>
      </c>
      <c r="C113" s="103">
        <f>SUM(C114:C116)</f>
        <v>68950</v>
      </c>
      <c r="D113" s="103">
        <f>SUM(D114:D116)</f>
        <v>170000</v>
      </c>
      <c r="E113" s="103">
        <f>SUM(E114:E116)</f>
        <v>180000</v>
      </c>
      <c r="F113" s="45"/>
    </row>
    <row r="114" spans="2:6" s="42" customFormat="1" ht="21.75" customHeight="1">
      <c r="B114" s="31" t="s">
        <v>96</v>
      </c>
      <c r="C114" s="101">
        <v>0</v>
      </c>
      <c r="D114" s="104" t="s">
        <v>33</v>
      </c>
      <c r="E114" s="104" t="s">
        <v>46</v>
      </c>
      <c r="F114" s="45"/>
    </row>
    <row r="115" spans="2:6" s="42" customFormat="1" ht="21.75" customHeight="1">
      <c r="B115" s="31" t="s">
        <v>97</v>
      </c>
      <c r="C115" s="49">
        <v>68950</v>
      </c>
      <c r="D115" s="98">
        <v>100000</v>
      </c>
      <c r="E115" s="98">
        <f>SUM([1]หลักการและเหตุผล!H23)</f>
        <v>130000</v>
      </c>
      <c r="F115" s="45"/>
    </row>
    <row r="116" spans="2:6" s="42" customFormat="1" ht="21.75" customHeight="1">
      <c r="B116" s="31" t="s">
        <v>98</v>
      </c>
      <c r="C116" s="97"/>
      <c r="D116" s="102">
        <v>70000</v>
      </c>
      <c r="E116" s="98">
        <f>SUM([1]หลักการและเหตุผล!H24)</f>
        <v>50000</v>
      </c>
      <c r="F116" s="45"/>
    </row>
    <row r="117" spans="2:6" s="42" customFormat="1" ht="21.75" customHeight="1">
      <c r="B117" s="31"/>
      <c r="C117" s="105"/>
      <c r="D117" s="106"/>
      <c r="E117" s="107"/>
      <c r="F117" s="45"/>
    </row>
    <row r="118" spans="2:6" s="42" customFormat="1" ht="21.75" customHeight="1">
      <c r="B118" s="20" t="s">
        <v>83</v>
      </c>
      <c r="C118" s="18" t="s">
        <v>84</v>
      </c>
      <c r="D118" s="19" t="s">
        <v>21</v>
      </c>
      <c r="E118" s="20" t="s">
        <v>21</v>
      </c>
      <c r="F118" s="45"/>
    </row>
    <row r="119" spans="2:6" s="42" customFormat="1" ht="21.75" customHeight="1">
      <c r="B119" s="91"/>
      <c r="C119" s="23" t="s">
        <v>22</v>
      </c>
      <c r="D119" s="24" t="s">
        <v>23</v>
      </c>
      <c r="E119" s="25" t="s">
        <v>24</v>
      </c>
      <c r="F119" s="45"/>
    </row>
    <row r="120" spans="2:6" s="42" customFormat="1" ht="21.75" customHeight="1">
      <c r="B120" s="60" t="s">
        <v>99</v>
      </c>
      <c r="C120" s="93">
        <f>SUM(C121)</f>
        <v>2023692.45</v>
      </c>
      <c r="D120" s="103">
        <f>SUM(D121)</f>
        <v>3894000</v>
      </c>
      <c r="E120" s="103">
        <f>SUM(E121)</f>
        <v>2062880</v>
      </c>
      <c r="F120" s="45"/>
    </row>
    <row r="121" spans="2:6" s="42" customFormat="1" ht="21.75" customHeight="1">
      <c r="B121" s="108" t="s">
        <v>100</v>
      </c>
      <c r="C121" s="101">
        <v>2023692.45</v>
      </c>
      <c r="D121" s="109">
        <v>3894000</v>
      </c>
      <c r="E121" s="96">
        <f>SUM([1]หลักการและเหตุผล!H27)</f>
        <v>2062880</v>
      </c>
      <c r="F121" s="45"/>
    </row>
    <row r="122" spans="2:6" s="42" customFormat="1" ht="21.75" customHeight="1" thickBot="1">
      <c r="B122" s="110"/>
      <c r="C122" s="111"/>
      <c r="D122" s="112"/>
      <c r="E122" s="110"/>
      <c r="F122" s="45"/>
    </row>
    <row r="123" spans="2:6" s="82" customFormat="1" ht="21.75" customHeight="1" thickBot="1">
      <c r="B123" s="83" t="s">
        <v>101</v>
      </c>
      <c r="C123" s="113">
        <f>SUM(C103,C106,C113,C120)</f>
        <v>25671393.419999998</v>
      </c>
      <c r="D123" s="113">
        <f>SUM(D103,D106,D113,D120)</f>
        <v>30999780</v>
      </c>
      <c r="E123" s="114">
        <f>SUM(E103,E106,E113,E120)</f>
        <v>30872620</v>
      </c>
      <c r="F123" s="85"/>
    </row>
    <row r="124" spans="2:6" ht="21.75" customHeight="1">
      <c r="D124" s="115"/>
    </row>
    <row r="125" spans="2:6" s="42" customFormat="1" ht="21.75" customHeight="1">
      <c r="B125" s="116" t="s">
        <v>102</v>
      </c>
      <c r="C125" s="117"/>
      <c r="D125" s="118"/>
      <c r="E125" s="119"/>
      <c r="F125" s="45"/>
    </row>
    <row r="126" spans="2:6" s="90" customFormat="1" ht="21.75" customHeight="1">
      <c r="B126" s="120" t="s">
        <v>103</v>
      </c>
      <c r="C126" s="18" t="s">
        <v>84</v>
      </c>
      <c r="D126" s="19" t="s">
        <v>21</v>
      </c>
      <c r="E126" s="20" t="s">
        <v>21</v>
      </c>
      <c r="F126" s="121"/>
    </row>
    <row r="127" spans="2:6" s="90" customFormat="1" ht="21.75" customHeight="1">
      <c r="B127" s="91"/>
      <c r="C127" s="23" t="s">
        <v>22</v>
      </c>
      <c r="D127" s="24" t="s">
        <v>23</v>
      </c>
      <c r="E127" s="25" t="s">
        <v>24</v>
      </c>
      <c r="F127" s="121"/>
    </row>
    <row r="128" spans="2:6" s="42" customFormat="1" ht="21.75" customHeight="1">
      <c r="B128" s="108" t="s">
        <v>104</v>
      </c>
      <c r="C128" s="122">
        <v>2023692.45</v>
      </c>
      <c r="D128" s="122">
        <v>3894000</v>
      </c>
      <c r="E128" s="122">
        <f>SUM([1]งบกลาง!F6)</f>
        <v>2062880</v>
      </c>
      <c r="F128" s="45"/>
    </row>
    <row r="129" spans="2:6" s="42" customFormat="1" ht="21.75" customHeight="1">
      <c r="B129" s="31" t="s">
        <v>105</v>
      </c>
      <c r="C129" s="33">
        <v>5342872.62</v>
      </c>
      <c r="D129" s="33">
        <v>6430160</v>
      </c>
      <c r="E129" s="33">
        <f>SUM([1]สป.!F11,[1]กองคลัง!F11,[1]สาธารณสุข!F10,[1]กองช่าง!F11)</f>
        <v>7493240</v>
      </c>
      <c r="F129" s="45"/>
    </row>
    <row r="130" spans="2:6" s="42" customFormat="1" ht="21.75" customHeight="1">
      <c r="B130" s="31" t="s">
        <v>106</v>
      </c>
      <c r="C130" s="33">
        <v>941100</v>
      </c>
      <c r="D130" s="33">
        <v>1032760</v>
      </c>
      <c r="E130" s="33">
        <f>SUM([1]สป.!F43,[1]กองคลัง!F27,[1]สาธารณสุข!F26,[1]กองช่าง!F31)</f>
        <v>910700</v>
      </c>
      <c r="F130" s="45"/>
    </row>
    <row r="131" spans="2:6" s="42" customFormat="1" ht="21.75" customHeight="1">
      <c r="B131" s="31" t="s">
        <v>107</v>
      </c>
      <c r="C131" s="33">
        <v>1973719.96</v>
      </c>
      <c r="D131" s="33">
        <v>2053240</v>
      </c>
      <c r="E131" s="33">
        <f>SUM([1]สป.!F54,[1]สาธารณสุข!F36,[1]กองช่าง!F44,[1]กองคลัง!F37)</f>
        <v>1861310</v>
      </c>
      <c r="F131" s="45"/>
    </row>
    <row r="132" spans="2:6" s="123" customFormat="1" ht="21.75" customHeight="1">
      <c r="B132" s="124" t="s">
        <v>108</v>
      </c>
      <c r="C132" s="125">
        <v>3735556</v>
      </c>
      <c r="D132" s="125">
        <v>3832900</v>
      </c>
      <c r="E132" s="125">
        <f>SUM([1]สป.!F62,[1]กองคลัง!F45,[1]สาธารณสุข!F45,[1]กองช่าง!F53)</f>
        <v>3130550</v>
      </c>
      <c r="F132" s="126"/>
    </row>
    <row r="133" spans="2:6" s="123" customFormat="1" ht="21.75" customHeight="1">
      <c r="B133" s="124" t="s">
        <v>109</v>
      </c>
      <c r="C133" s="125">
        <v>3914790.47</v>
      </c>
      <c r="D133" s="125">
        <v>5315660</v>
      </c>
      <c r="E133" s="125">
        <f>SUM([1]สป.!F101,[1]กองคลัง!F73,[1]สาธารณสุข!F72,[1]กองช่าง!F78)</f>
        <v>5349160</v>
      </c>
      <c r="F133" s="126"/>
    </row>
    <row r="134" spans="2:6" s="123" customFormat="1" ht="21.75" customHeight="1">
      <c r="B134" s="124" t="s">
        <v>110</v>
      </c>
      <c r="C134" s="125">
        <v>2329040</v>
      </c>
      <c r="D134" s="125">
        <v>2631260</v>
      </c>
      <c r="E134" s="125">
        <f>SUM([1]สป.!F377,[1]กองคลัง!F106,[1]สาธารณสุข!F181,[1]กองช่าง!F125)</f>
        <v>2461680</v>
      </c>
      <c r="F134" s="126"/>
    </row>
    <row r="135" spans="2:6" s="42" customFormat="1" ht="21.75" customHeight="1">
      <c r="B135" s="31" t="s">
        <v>111</v>
      </c>
      <c r="C135" s="33">
        <v>548051.37</v>
      </c>
      <c r="D135" s="33">
        <v>728400</v>
      </c>
      <c r="E135" s="33">
        <f>SUM([1]สป.!F465,[1]กองคลัง!F130)</f>
        <v>628400</v>
      </c>
      <c r="F135" s="45"/>
    </row>
    <row r="136" spans="2:6" s="123" customFormat="1" ht="21.75" customHeight="1">
      <c r="B136" s="124" t="s">
        <v>112</v>
      </c>
      <c r="C136" s="127">
        <v>2063660.55</v>
      </c>
      <c r="D136" s="125">
        <v>2225000</v>
      </c>
      <c r="E136" s="125">
        <f>SUM([1]สป.!F486,[1]กองคลัง!F142,[1]สาธารณสุข!F242,[1]กองช่าง!F189)</f>
        <v>2468200</v>
      </c>
      <c r="F136" s="126"/>
    </row>
    <row r="137" spans="2:6" s="42" customFormat="1" ht="21.75" customHeight="1">
      <c r="B137" s="31" t="s">
        <v>113</v>
      </c>
      <c r="C137" s="97">
        <v>369910</v>
      </c>
      <c r="D137" s="33">
        <v>444400</v>
      </c>
      <c r="E137" s="33">
        <f>SUM([1]สป.!F601,[1]กองคลัง!F151,[1]กองช่าง!F204+[1]สาธารณสุข!F254)</f>
        <v>1968500</v>
      </c>
      <c r="F137" s="45"/>
    </row>
    <row r="138" spans="2:6" s="123" customFormat="1" ht="21.75" customHeight="1">
      <c r="B138" s="124" t="s">
        <v>114</v>
      </c>
      <c r="C138" s="127">
        <v>2429000</v>
      </c>
      <c r="D138" s="125">
        <v>2412000</v>
      </c>
      <c r="E138" s="128">
        <f>SUM([1]สป.!F685,[1]กองช่าง!F246)</f>
        <v>2538000</v>
      </c>
      <c r="F138" s="126"/>
    </row>
    <row r="139" spans="2:6" s="42" customFormat="1" ht="21.75" customHeight="1" thickBot="1">
      <c r="B139" s="110" t="s">
        <v>115</v>
      </c>
      <c r="C139" s="111" t="s">
        <v>33</v>
      </c>
      <c r="D139" s="62">
        <v>0</v>
      </c>
      <c r="E139" s="62">
        <v>0</v>
      </c>
      <c r="F139" s="45"/>
    </row>
    <row r="140" spans="2:6" s="129" customFormat="1" ht="21.75" customHeight="1" thickBot="1">
      <c r="B140" s="130" t="s">
        <v>101</v>
      </c>
      <c r="C140" s="131">
        <f>SUM(C128:C139)</f>
        <v>25671393.420000002</v>
      </c>
      <c r="D140" s="131">
        <f>SUM(D128:D139)</f>
        <v>30999780</v>
      </c>
      <c r="E140" s="132">
        <f>SUM(E128:E139)</f>
        <v>30872620</v>
      </c>
      <c r="F140" s="133"/>
    </row>
    <row r="141" spans="2:6" s="82" customFormat="1" ht="21.75" customHeight="1">
      <c r="B141" s="134"/>
      <c r="C141" s="135"/>
      <c r="D141" s="135"/>
      <c r="E141" s="135"/>
      <c r="F141" s="85"/>
    </row>
    <row r="142" spans="2:6" s="82" customFormat="1" ht="21.75" customHeight="1">
      <c r="B142" s="134"/>
      <c r="C142" s="135"/>
      <c r="D142" s="135"/>
      <c r="E142" s="135"/>
      <c r="F142" s="85"/>
    </row>
    <row r="143" spans="2:6" s="82" customFormat="1" ht="21.75" customHeight="1">
      <c r="B143" s="134"/>
      <c r="C143" s="135"/>
      <c r="D143" s="135"/>
      <c r="E143" s="135"/>
      <c r="F143" s="85"/>
    </row>
    <row r="144" spans="2:6" s="82" customFormat="1" ht="21.75" customHeight="1">
      <c r="B144" s="134"/>
      <c r="C144" s="135"/>
      <c r="D144" s="135"/>
      <c r="E144" s="135"/>
      <c r="F144" s="85"/>
    </row>
    <row r="145" spans="1:6" s="82" customFormat="1" ht="21.75" customHeight="1">
      <c r="B145" s="134"/>
      <c r="C145" s="135"/>
      <c r="D145" s="135"/>
      <c r="E145" s="135"/>
      <c r="F145" s="85"/>
    </row>
    <row r="146" spans="1:6" s="82" customFormat="1" ht="21.75" customHeight="1">
      <c r="B146" s="134"/>
      <c r="C146" s="135"/>
      <c r="D146" s="135"/>
      <c r="E146" s="135"/>
      <c r="F146" s="85"/>
    </row>
    <row r="147" spans="1:6" s="82" customFormat="1" ht="21.75" customHeight="1">
      <c r="B147" s="134"/>
      <c r="C147" s="135"/>
      <c r="D147" s="135"/>
      <c r="E147" s="135"/>
      <c r="F147" s="85"/>
    </row>
    <row r="148" spans="1:6" s="82" customFormat="1" ht="21.75" customHeight="1">
      <c r="B148" s="134"/>
      <c r="C148" s="135"/>
      <c r="D148" s="135"/>
      <c r="E148" s="135"/>
      <c r="F148" s="85"/>
    </row>
    <row r="149" spans="1:6" s="82" customFormat="1" ht="21.75" customHeight="1">
      <c r="B149" s="134"/>
      <c r="C149" s="135"/>
      <c r="D149" s="135"/>
      <c r="E149" s="135"/>
      <c r="F149" s="85"/>
    </row>
    <row r="150" spans="1:6" s="82" customFormat="1" ht="21.75" customHeight="1">
      <c r="B150" s="134"/>
      <c r="C150" s="135"/>
      <c r="D150" s="135"/>
      <c r="E150" s="135"/>
      <c r="F150" s="85"/>
    </row>
    <row r="151" spans="1:6" s="82" customFormat="1" ht="21.75" customHeight="1">
      <c r="B151" s="134"/>
      <c r="C151" s="135"/>
      <c r="D151" s="135"/>
      <c r="E151" s="135"/>
      <c r="F151" s="85"/>
    </row>
    <row r="152" spans="1:6" s="82" customFormat="1" ht="21.75" customHeight="1">
      <c r="B152" s="134"/>
      <c r="C152" s="135"/>
      <c r="D152" s="135"/>
      <c r="E152" s="135"/>
      <c r="F152" s="85"/>
    </row>
    <row r="153" spans="1:6" s="82" customFormat="1" ht="21.75" customHeight="1">
      <c r="B153" s="134"/>
      <c r="C153" s="135"/>
      <c r="D153" s="135"/>
      <c r="E153" s="135"/>
      <c r="F153" s="85"/>
    </row>
    <row r="154" spans="1:6" s="82" customFormat="1" ht="21.75" customHeight="1">
      <c r="B154" s="134"/>
      <c r="C154" s="135"/>
      <c r="D154" s="135"/>
      <c r="E154" s="135"/>
      <c r="F154" s="85"/>
    </row>
    <row r="155" spans="1:6" s="138" customFormat="1" ht="27.75" customHeight="1">
      <c r="A155" s="136" t="s">
        <v>116</v>
      </c>
      <c r="B155" s="136"/>
      <c r="C155" s="136"/>
      <c r="D155" s="136"/>
      <c r="E155" s="136"/>
      <c r="F155" s="137"/>
    </row>
    <row r="156" spans="1:6" ht="21.75" customHeight="1">
      <c r="A156" s="139"/>
      <c r="B156" s="139" t="s">
        <v>117</v>
      </c>
      <c r="C156" s="140" t="s">
        <v>118</v>
      </c>
      <c r="D156" s="140" t="s">
        <v>22</v>
      </c>
      <c r="E156" s="87"/>
    </row>
    <row r="157" spans="1:6" ht="21.75" customHeight="1">
      <c r="A157" s="26" t="s">
        <v>119</v>
      </c>
      <c r="B157" s="141"/>
      <c r="C157" s="122"/>
      <c r="D157" s="122"/>
      <c r="E157" s="87"/>
    </row>
    <row r="158" spans="1:6" ht="21.75" customHeight="1">
      <c r="A158" s="31"/>
      <c r="B158" s="53" t="s">
        <v>120</v>
      </c>
      <c r="C158" s="33"/>
      <c r="D158" s="33"/>
      <c r="E158" s="87"/>
    </row>
    <row r="159" spans="1:6" ht="21.75" customHeight="1">
      <c r="A159" s="31"/>
      <c r="B159" s="53" t="s">
        <v>121</v>
      </c>
      <c r="C159" s="33"/>
      <c r="D159" s="33">
        <v>0</v>
      </c>
      <c r="E159" s="87"/>
    </row>
    <row r="160" spans="1:6" ht="21.75" customHeight="1">
      <c r="A160" s="31"/>
      <c r="B160" s="53" t="s">
        <v>122</v>
      </c>
      <c r="C160" s="33"/>
      <c r="D160" s="33"/>
      <c r="E160" s="87"/>
    </row>
    <row r="161" spans="1:5" ht="21.75" customHeight="1">
      <c r="A161" s="31"/>
      <c r="B161" s="53" t="s">
        <v>123</v>
      </c>
      <c r="C161" s="33">
        <v>637631</v>
      </c>
      <c r="D161" s="33">
        <v>577548</v>
      </c>
      <c r="E161" s="87"/>
    </row>
    <row r="162" spans="1:5" ht="21.75" customHeight="1">
      <c r="A162" s="31"/>
      <c r="B162" s="53" t="s">
        <v>124</v>
      </c>
      <c r="C162" s="33"/>
      <c r="D162" s="33"/>
      <c r="E162" s="87"/>
    </row>
    <row r="163" spans="1:5" ht="21.75" customHeight="1">
      <c r="A163" s="31"/>
      <c r="B163" s="53" t="s">
        <v>125</v>
      </c>
      <c r="C163" s="33">
        <v>1315000</v>
      </c>
      <c r="D163" s="33">
        <v>3401500</v>
      </c>
      <c r="E163" s="87"/>
    </row>
    <row r="164" spans="1:5" ht="21.75" customHeight="1">
      <c r="A164" s="31"/>
      <c r="B164" s="53" t="s">
        <v>126</v>
      </c>
      <c r="C164" s="33"/>
      <c r="D164" s="33"/>
      <c r="E164" s="87"/>
    </row>
    <row r="165" spans="1:5" ht="21.75" customHeight="1">
      <c r="A165" s="31"/>
      <c r="B165" s="53" t="s">
        <v>127</v>
      </c>
      <c r="C165" s="33"/>
      <c r="D165" s="33"/>
      <c r="E165" s="87"/>
    </row>
    <row r="166" spans="1:5" ht="21.75" customHeight="1">
      <c r="A166" s="31"/>
      <c r="B166" s="53" t="s">
        <v>128</v>
      </c>
      <c r="C166" s="33"/>
      <c r="D166" s="33"/>
      <c r="E166" s="87"/>
    </row>
    <row r="167" spans="1:5" ht="21.75" customHeight="1">
      <c r="A167" s="75"/>
      <c r="B167" s="142" t="s">
        <v>129</v>
      </c>
      <c r="C167" s="76">
        <v>3485771</v>
      </c>
      <c r="D167" s="76">
        <v>3695229</v>
      </c>
      <c r="E167" s="87"/>
    </row>
    <row r="168" spans="1:5" ht="21.75" customHeight="1">
      <c r="A168" s="143" t="s">
        <v>130</v>
      </c>
      <c r="B168" s="144"/>
      <c r="C168" s="145">
        <f>SUM(C159,C161,C163,C165,C167)</f>
        <v>5438402</v>
      </c>
      <c r="D168" s="145">
        <f>SUM(D159,D161,D163,D165,D167)</f>
        <v>7674277</v>
      </c>
      <c r="E168" s="87"/>
    </row>
    <row r="169" spans="1:5" ht="21.75" customHeight="1">
      <c r="A169" s="146"/>
      <c r="B169" s="147"/>
      <c r="C169" s="148"/>
      <c r="D169" s="148"/>
      <c r="E169" s="87"/>
    </row>
    <row r="170" spans="1:5" ht="21.75" customHeight="1">
      <c r="A170" s="56" t="s">
        <v>131</v>
      </c>
      <c r="B170" s="149"/>
      <c r="C170" s="59"/>
      <c r="D170" s="59"/>
      <c r="E170" s="87"/>
    </row>
    <row r="171" spans="1:5" ht="21.75" customHeight="1">
      <c r="A171" s="31"/>
      <c r="B171" s="53" t="s">
        <v>132</v>
      </c>
      <c r="C171" s="150"/>
      <c r="D171" s="150"/>
      <c r="E171" s="87"/>
    </row>
    <row r="172" spans="1:5" ht="21.75" customHeight="1">
      <c r="A172" s="31"/>
      <c r="B172" s="53" t="s">
        <v>133</v>
      </c>
      <c r="C172" s="150">
        <v>40500</v>
      </c>
      <c r="D172" s="150" t="s">
        <v>33</v>
      </c>
      <c r="E172" s="87"/>
    </row>
    <row r="173" spans="1:5" ht="21.75" customHeight="1">
      <c r="A173" s="31"/>
      <c r="B173" s="53" t="s">
        <v>134</v>
      </c>
      <c r="C173" s="150">
        <v>0</v>
      </c>
      <c r="D173" s="150"/>
      <c r="E173" s="87"/>
    </row>
    <row r="174" spans="1:5" ht="21.75" customHeight="1">
      <c r="A174" s="31"/>
      <c r="B174" s="53" t="s">
        <v>135</v>
      </c>
      <c r="C174" s="150"/>
      <c r="D174" s="150"/>
      <c r="E174" s="87"/>
    </row>
    <row r="175" spans="1:5" ht="21.75" customHeight="1">
      <c r="A175" s="31"/>
      <c r="B175" s="53" t="s">
        <v>136</v>
      </c>
      <c r="C175" s="150"/>
      <c r="D175" s="150"/>
      <c r="E175" s="87"/>
    </row>
    <row r="176" spans="1:5" ht="21.75" customHeight="1">
      <c r="A176" s="31"/>
      <c r="B176" s="53" t="s">
        <v>137</v>
      </c>
      <c r="C176" s="150"/>
      <c r="D176" s="150"/>
      <c r="E176" s="87"/>
    </row>
    <row r="177" spans="1:6" ht="21.75" customHeight="1">
      <c r="A177" s="31"/>
      <c r="B177" s="53" t="s">
        <v>138</v>
      </c>
      <c r="C177" s="33"/>
      <c r="D177" s="33">
        <v>451993</v>
      </c>
      <c r="E177" s="87"/>
    </row>
    <row r="178" spans="1:6" ht="21.75" customHeight="1">
      <c r="A178" s="31"/>
      <c r="B178" s="53" t="s">
        <v>139</v>
      </c>
      <c r="C178" s="150"/>
      <c r="D178" s="150"/>
      <c r="E178" s="87"/>
    </row>
    <row r="179" spans="1:6" s="155" customFormat="1" ht="21.75" customHeight="1">
      <c r="A179" s="37"/>
      <c r="B179" s="151" t="s">
        <v>140</v>
      </c>
      <c r="C179" s="152"/>
      <c r="D179" s="38">
        <v>6433500</v>
      </c>
      <c r="E179" s="153"/>
      <c r="F179" s="154"/>
    </row>
    <row r="180" spans="1:6" s="40" customFormat="1" ht="21.75" customHeight="1">
      <c r="A180" s="143" t="s">
        <v>130</v>
      </c>
      <c r="B180" s="144"/>
      <c r="C180" s="145">
        <f>SUM(C172,C173,C175,C179)</f>
        <v>40500</v>
      </c>
      <c r="D180" s="145">
        <f>SUM(D179+D177)</f>
        <v>6885493</v>
      </c>
      <c r="E180" s="156"/>
      <c r="F180" s="41"/>
    </row>
    <row r="181" spans="1:6" s="40" customFormat="1" ht="21.75" customHeight="1" thickBot="1">
      <c r="A181" s="157" t="s">
        <v>141</v>
      </c>
      <c r="B181" s="158"/>
      <c r="C181" s="159">
        <f>SUM(C168,C180)</f>
        <v>5478902</v>
      </c>
      <c r="D181" s="159">
        <f>SUM(D168,D180)</f>
        <v>14559770</v>
      </c>
      <c r="E181" s="156"/>
      <c r="F181" s="41"/>
    </row>
    <row r="182" spans="1:6" s="40" customFormat="1" ht="21.75" customHeight="1" thickTop="1">
      <c r="A182" s="160"/>
      <c r="B182" s="161"/>
      <c r="C182" s="153"/>
      <c r="D182" s="153"/>
      <c r="E182" s="156"/>
      <c r="F182" s="41"/>
    </row>
    <row r="183" spans="1:6" s="40" customFormat="1" ht="21.75" customHeight="1">
      <c r="B183" s="162" t="s">
        <v>142</v>
      </c>
      <c r="C183" s="163"/>
      <c r="D183" s="163"/>
      <c r="E183" s="163"/>
      <c r="F183" s="41"/>
    </row>
    <row r="184" spans="1:6" s="40" customFormat="1" ht="21.75" customHeight="1">
      <c r="B184" s="164" t="s">
        <v>143</v>
      </c>
      <c r="C184" s="163"/>
      <c r="D184" s="163"/>
      <c r="E184" s="163"/>
      <c r="F184" s="41"/>
    </row>
    <row r="185" spans="1:6" s="40" customFormat="1" ht="21.75" customHeight="1">
      <c r="B185" s="162"/>
      <c r="C185" s="163"/>
      <c r="D185" s="163"/>
      <c r="E185" s="163"/>
      <c r="F185" s="41"/>
    </row>
    <row r="186" spans="1:6" s="40" customFormat="1" ht="21.75" customHeight="1">
      <c r="B186" s="162"/>
      <c r="C186" s="163"/>
      <c r="D186" s="163"/>
      <c r="E186" s="163"/>
      <c r="F186" s="41"/>
    </row>
    <row r="187" spans="1:6" s="40" customFormat="1" ht="21.75" customHeight="1">
      <c r="B187" s="162"/>
      <c r="C187" s="163"/>
      <c r="D187" s="163"/>
      <c r="E187" s="163"/>
      <c r="F187" s="41"/>
    </row>
    <row r="188" spans="1:6" s="40" customFormat="1" ht="21.75" customHeight="1">
      <c r="B188" s="162"/>
      <c r="C188" s="163"/>
      <c r="D188" s="163"/>
      <c r="E188" s="163"/>
      <c r="F188" s="41"/>
    </row>
    <row r="189" spans="1:6" s="40" customFormat="1" ht="21.75" customHeight="1">
      <c r="B189" s="162"/>
      <c r="C189" s="163"/>
      <c r="D189" s="163"/>
      <c r="E189" s="163"/>
      <c r="F189" s="41"/>
    </row>
    <row r="190" spans="1:6" s="40" customFormat="1" ht="21.75" customHeight="1">
      <c r="B190" s="162"/>
      <c r="C190" s="163"/>
      <c r="D190" s="163"/>
      <c r="E190" s="163"/>
      <c r="F190" s="41"/>
    </row>
    <row r="191" spans="1:6" s="40" customFormat="1" ht="21.75" customHeight="1">
      <c r="B191" s="162"/>
      <c r="C191" s="163"/>
      <c r="D191" s="163"/>
      <c r="E191" s="163"/>
      <c r="F191" s="41"/>
    </row>
    <row r="192" spans="1:6" s="40" customFormat="1" ht="21.75" customHeight="1">
      <c r="B192" s="162" t="s">
        <v>144</v>
      </c>
      <c r="C192" s="163"/>
      <c r="D192" s="163"/>
      <c r="E192" s="163"/>
      <c r="F192" s="41"/>
    </row>
    <row r="193" spans="2:6" s="40" customFormat="1" ht="21.75" customHeight="1">
      <c r="B193" s="162" t="s">
        <v>145</v>
      </c>
      <c r="C193" s="163"/>
      <c r="D193" s="163"/>
      <c r="E193" s="163"/>
      <c r="F193" s="41"/>
    </row>
    <row r="194" spans="2:6" s="40" customFormat="1" ht="21.75" customHeight="1">
      <c r="B194" s="40" t="s">
        <v>146</v>
      </c>
      <c r="C194" s="165" t="s">
        <v>147</v>
      </c>
      <c r="D194" s="165">
        <f>SUM([1]คำนวนรายจ่ายม.35!H5)</f>
        <v>5900700</v>
      </c>
      <c r="E194" s="165" t="s">
        <v>148</v>
      </c>
      <c r="F194" s="41"/>
    </row>
    <row r="195" spans="2:6" s="40" customFormat="1" ht="21.75" customHeight="1">
      <c r="B195" s="40" t="s">
        <v>149</v>
      </c>
      <c r="C195" s="165" t="s">
        <v>147</v>
      </c>
      <c r="D195" s="165">
        <f>SUM([1]คำนวนรายจ่ายม.35!H6)</f>
        <v>842640</v>
      </c>
      <c r="E195" s="165" t="s">
        <v>148</v>
      </c>
      <c r="F195" s="41"/>
    </row>
    <row r="196" spans="2:6" s="40" customFormat="1" ht="21.75" customHeight="1">
      <c r="B196" s="40" t="s">
        <v>150</v>
      </c>
      <c r="C196" s="165" t="s">
        <v>147</v>
      </c>
      <c r="D196" s="165">
        <f>SUM([1]คำนวนรายจ่ายม.35!H7)</f>
        <v>1861310</v>
      </c>
      <c r="E196" s="165" t="s">
        <v>148</v>
      </c>
      <c r="F196" s="41"/>
    </row>
    <row r="197" spans="2:6" s="40" customFormat="1" ht="21.75" customHeight="1">
      <c r="B197" s="40" t="s">
        <v>151</v>
      </c>
      <c r="C197" s="165" t="s">
        <v>147</v>
      </c>
      <c r="D197" s="165">
        <f>SUM([1]คำนวนรายจ่ายม.35!H8)</f>
        <v>190000</v>
      </c>
      <c r="E197" s="165" t="s">
        <v>148</v>
      </c>
      <c r="F197" s="41"/>
    </row>
    <row r="198" spans="2:6" s="40" customFormat="1" ht="21.75" customHeight="1">
      <c r="B198" s="40" t="s">
        <v>152</v>
      </c>
      <c r="C198" s="165" t="s">
        <v>147</v>
      </c>
      <c r="D198" s="165">
        <f>SUM([1]คำนวนรายจ่ายม.35!H9)</f>
        <v>223800</v>
      </c>
      <c r="E198" s="165" t="s">
        <v>148</v>
      </c>
      <c r="F198" s="41"/>
    </row>
    <row r="199" spans="2:6" s="40" customFormat="1" ht="21.75" customHeight="1">
      <c r="B199" s="40" t="s">
        <v>153</v>
      </c>
      <c r="C199" s="165" t="s">
        <v>147</v>
      </c>
      <c r="D199" s="165">
        <f>SUM([1]คำนวนรายจ่ายม.35!H10)</f>
        <v>102200</v>
      </c>
      <c r="E199" s="165" t="s">
        <v>148</v>
      </c>
      <c r="F199" s="41"/>
    </row>
    <row r="200" spans="2:6" s="40" customFormat="1" ht="21.75" customHeight="1">
      <c r="B200" s="40" t="s">
        <v>154</v>
      </c>
      <c r="C200" s="165" t="s">
        <v>147</v>
      </c>
      <c r="D200" s="166" t="s">
        <v>33</v>
      </c>
      <c r="E200" s="165" t="s">
        <v>148</v>
      </c>
      <c r="F200" s="41"/>
    </row>
    <row r="201" spans="2:6" s="40" customFormat="1" ht="21.75" customHeight="1">
      <c r="B201" s="40" t="s">
        <v>155</v>
      </c>
      <c r="C201" s="165" t="s">
        <v>147</v>
      </c>
      <c r="D201" s="166">
        <f>SUM([1]คำนวนรายจ่ายม.35!H11)</f>
        <v>42000</v>
      </c>
      <c r="E201" s="165" t="s">
        <v>148</v>
      </c>
      <c r="F201" s="41"/>
    </row>
    <row r="202" spans="2:6" s="40" customFormat="1" ht="21.75" customHeight="1">
      <c r="B202" s="40" t="s">
        <v>156</v>
      </c>
      <c r="C202" s="165" t="s">
        <v>147</v>
      </c>
      <c r="D202" s="166">
        <f>SUM([1]คำนวนรายจ่ายม.35!H12)</f>
        <v>230000</v>
      </c>
      <c r="E202" s="165" t="s">
        <v>148</v>
      </c>
      <c r="F202" s="41"/>
    </row>
    <row r="203" spans="2:6" s="40" customFormat="1" ht="21.75" customHeight="1">
      <c r="B203" s="40" t="s">
        <v>157</v>
      </c>
      <c r="C203" s="165" t="s">
        <v>147</v>
      </c>
      <c r="D203" s="166">
        <f>SUM([1]คำนวนรายจ่ายม.35!H13)</f>
        <v>390670</v>
      </c>
      <c r="E203" s="165" t="s">
        <v>148</v>
      </c>
      <c r="F203" s="41"/>
    </row>
    <row r="204" spans="2:6" s="40" customFormat="1" ht="21.75" customHeight="1">
      <c r="B204" s="40" t="s">
        <v>158</v>
      </c>
      <c r="C204" s="165" t="s">
        <v>147</v>
      </c>
      <c r="D204" s="167">
        <f>SUM([1]คำนวนรายจ่ายม.35!H14)</f>
        <v>710950</v>
      </c>
      <c r="E204" s="165" t="s">
        <v>148</v>
      </c>
      <c r="F204" s="41"/>
    </row>
    <row r="205" spans="2:6" s="40" customFormat="1" ht="21.75" customHeight="1">
      <c r="B205" s="40" t="s">
        <v>159</v>
      </c>
      <c r="C205" s="165" t="s">
        <v>147</v>
      </c>
      <c r="D205" s="166">
        <f>SUM([1]คำนวนรายจ่ายม.35!H16)</f>
        <v>484360</v>
      </c>
      <c r="E205" s="165" t="s">
        <v>148</v>
      </c>
      <c r="F205" s="41"/>
    </row>
    <row r="206" spans="2:6" s="168" customFormat="1" ht="21.75" customHeight="1">
      <c r="B206" s="40"/>
      <c r="C206" s="165"/>
      <c r="D206" s="166"/>
      <c r="E206" s="165"/>
      <c r="F206" s="169"/>
    </row>
    <row r="207" spans="2:6" s="170" customFormat="1" ht="21.75" customHeight="1">
      <c r="B207" s="171" t="s">
        <v>160</v>
      </c>
      <c r="C207" s="172"/>
      <c r="D207" s="173">
        <f>SUM(D194:D206)</f>
        <v>10978630</v>
      </c>
      <c r="E207" s="174" t="s">
        <v>148</v>
      </c>
      <c r="F207" s="175"/>
    </row>
    <row r="208" spans="2:6" s="40" customFormat="1" ht="21.75" customHeight="1">
      <c r="B208" s="164"/>
      <c r="C208" s="163"/>
      <c r="D208" s="176"/>
      <c r="E208" s="163"/>
      <c r="F208" s="41"/>
    </row>
    <row r="209" spans="1:6" s="40" customFormat="1" ht="21.75" customHeight="1">
      <c r="B209" s="164"/>
      <c r="C209" s="163"/>
      <c r="D209" s="176"/>
      <c r="E209" s="163"/>
      <c r="F209" s="41"/>
    </row>
    <row r="210" spans="1:6" s="40" customFormat="1" ht="21.75" customHeight="1">
      <c r="B210" s="164"/>
      <c r="C210" s="163"/>
      <c r="D210" s="176"/>
      <c r="E210" s="163"/>
      <c r="F210" s="41"/>
    </row>
    <row r="211" spans="1:6" s="40" customFormat="1" ht="21.75" customHeight="1">
      <c r="B211" s="164"/>
      <c r="C211" s="163"/>
      <c r="D211" s="176"/>
      <c r="E211" s="163"/>
      <c r="F211" s="41"/>
    </row>
    <row r="212" spans="1:6" s="40" customFormat="1" ht="21.75" customHeight="1">
      <c r="B212" s="164"/>
      <c r="C212" s="163"/>
      <c r="D212" s="176"/>
      <c r="E212" s="163"/>
      <c r="F212" s="41"/>
    </row>
    <row r="213" spans="1:6" s="40" customFormat="1" ht="21.75" customHeight="1">
      <c r="B213" s="164"/>
      <c r="C213" s="163"/>
      <c r="D213" s="176"/>
      <c r="E213" s="163"/>
      <c r="F213" s="41"/>
    </row>
    <row r="214" spans="1:6" s="40" customFormat="1" ht="21.75" customHeight="1">
      <c r="B214" s="164"/>
      <c r="C214" s="163"/>
      <c r="D214" s="176"/>
      <c r="E214" s="163"/>
      <c r="F214" s="41"/>
    </row>
    <row r="215" spans="1:6" s="40" customFormat="1" ht="21.75" customHeight="1">
      <c r="B215" s="164"/>
      <c r="C215" s="163"/>
      <c r="D215" s="176"/>
      <c r="E215" s="163"/>
      <c r="F215" s="41"/>
    </row>
    <row r="216" spans="1:6" s="179" customFormat="1" ht="21.75" customHeight="1">
      <c r="A216" s="177" t="s">
        <v>161</v>
      </c>
      <c r="B216" s="177"/>
      <c r="C216" s="177"/>
      <c r="D216" s="177"/>
      <c r="E216" s="177"/>
      <c r="F216" s="178"/>
    </row>
    <row r="217" spans="1:6" s="179" customFormat="1" ht="21.75" customHeight="1">
      <c r="C217" s="167"/>
      <c r="D217" s="180"/>
      <c r="E217" s="167"/>
      <c r="F217" s="178"/>
    </row>
    <row r="218" spans="1:6" s="179" customFormat="1" ht="21.75" customHeight="1">
      <c r="A218" s="181" t="s">
        <v>162</v>
      </c>
      <c r="B218" s="181"/>
      <c r="C218" s="181"/>
      <c r="D218" s="181"/>
      <c r="E218" s="181"/>
      <c r="F218" s="178"/>
    </row>
    <row r="219" spans="1:6" s="179" customFormat="1" ht="21.75" customHeight="1">
      <c r="A219" s="182" t="s">
        <v>163</v>
      </c>
      <c r="B219" s="182"/>
      <c r="C219" s="182"/>
      <c r="D219" s="182"/>
      <c r="E219" s="182"/>
      <c r="F219" s="178"/>
    </row>
    <row r="220" spans="1:6" s="40" customFormat="1" ht="21.75" customHeight="1">
      <c r="B220" s="183" t="s">
        <v>164</v>
      </c>
      <c r="C220" s="184">
        <f>SUM(D207)</f>
        <v>10978630</v>
      </c>
      <c r="D220" s="185" t="s">
        <v>165</v>
      </c>
      <c r="E220" s="165"/>
      <c r="F220" s="41"/>
    </row>
    <row r="221" spans="1:6" s="40" customFormat="1" ht="21.75" customHeight="1">
      <c r="B221" s="162"/>
      <c r="C221" s="186">
        <f>SUM([1]หลักการและเหตุผล!H7)</f>
        <v>30872620</v>
      </c>
      <c r="D221" s="163"/>
      <c r="E221" s="163"/>
      <c r="F221" s="41"/>
    </row>
    <row r="222" spans="1:6" s="187" customFormat="1" ht="21.75" customHeight="1">
      <c r="B222" s="188" t="s">
        <v>166</v>
      </c>
      <c r="C222" s="189">
        <f>SUM(C220)*100/C221</f>
        <v>35.561057014273487</v>
      </c>
      <c r="D222" s="190"/>
      <c r="E222" s="191"/>
      <c r="F222" s="192"/>
    </row>
    <row r="223" spans="1:6" s="179" customFormat="1" ht="21.75" customHeight="1">
      <c r="C223" s="167"/>
      <c r="D223" s="180"/>
      <c r="E223" s="167"/>
      <c r="F223" s="178"/>
    </row>
    <row r="224" spans="1:6" s="179" customFormat="1" ht="21.75" customHeight="1">
      <c r="C224" s="167"/>
      <c r="D224" s="180"/>
      <c r="E224" s="167"/>
      <c r="F224" s="178"/>
    </row>
    <row r="225" spans="2:6" s="179" customFormat="1" ht="21.75" customHeight="1">
      <c r="C225" s="167"/>
      <c r="D225" s="180"/>
      <c r="E225" s="167"/>
      <c r="F225" s="178"/>
    </row>
    <row r="226" spans="2:6" s="179" customFormat="1" ht="21.75" customHeight="1">
      <c r="C226" s="167"/>
      <c r="D226" s="180"/>
      <c r="E226" s="167"/>
      <c r="F226" s="178"/>
    </row>
    <row r="227" spans="2:6" s="179" customFormat="1" ht="21.75" customHeight="1">
      <c r="C227" s="167"/>
      <c r="D227" s="180"/>
      <c r="E227" s="167"/>
      <c r="F227" s="178"/>
    </row>
    <row r="228" spans="2:6" s="179" customFormat="1" ht="21.75" customHeight="1">
      <c r="C228" s="167"/>
      <c r="D228" s="180"/>
      <c r="E228" s="167"/>
      <c r="F228" s="178"/>
    </row>
    <row r="229" spans="2:6" s="179" customFormat="1" ht="23.25" customHeight="1">
      <c r="C229" s="167"/>
      <c r="D229" s="180"/>
      <c r="E229" s="167"/>
      <c r="F229" s="178"/>
    </row>
    <row r="230" spans="2:6" s="40" customFormat="1" ht="23.25" customHeight="1">
      <c r="B230" s="162"/>
      <c r="C230" s="163"/>
      <c r="D230" s="163"/>
      <c r="E230" s="163"/>
      <c r="F230" s="41"/>
    </row>
    <row r="231" spans="2:6" s="40" customFormat="1" ht="23.25" customHeight="1">
      <c r="B231" s="162"/>
      <c r="C231" s="163"/>
      <c r="D231" s="163"/>
      <c r="E231" s="163"/>
      <c r="F231" s="41"/>
    </row>
    <row r="232" spans="2:6" s="40" customFormat="1" ht="23.25" customHeight="1">
      <c r="B232" s="162"/>
      <c r="C232" s="163"/>
      <c r="D232" s="156"/>
      <c r="E232" s="156"/>
      <c r="F232" s="41"/>
    </row>
    <row r="233" spans="2:6" s="40" customFormat="1" ht="23.25" customHeight="1">
      <c r="C233" s="165"/>
      <c r="D233" s="193"/>
      <c r="F233" s="41"/>
    </row>
    <row r="234" spans="2:6" s="40" customFormat="1" ht="23.25" customHeight="1">
      <c r="C234" s="165"/>
      <c r="D234" s="193"/>
      <c r="F234" s="41"/>
    </row>
    <row r="235" spans="2:6" s="40" customFormat="1" ht="23.25" customHeight="1">
      <c r="C235" s="165"/>
      <c r="D235" s="193"/>
      <c r="F235" s="41"/>
    </row>
    <row r="236" spans="2:6" s="40" customFormat="1" ht="23.25" customHeight="1">
      <c r="C236" s="165"/>
      <c r="D236" s="193"/>
      <c r="F236" s="41"/>
    </row>
    <row r="237" spans="2:6" s="40" customFormat="1" ht="23.25" customHeight="1">
      <c r="C237" s="165"/>
      <c r="D237" s="193"/>
      <c r="F237" s="41"/>
    </row>
    <row r="238" spans="2:6" s="40" customFormat="1" ht="23.25" customHeight="1">
      <c r="C238" s="165"/>
      <c r="D238" s="193"/>
      <c r="F238" s="41"/>
    </row>
    <row r="239" spans="2:6" ht="23.25" customHeight="1"/>
    <row r="240" spans="2:6" ht="23.25" customHeight="1"/>
    <row r="241" spans="2:2" ht="23.25" customHeight="1"/>
    <row r="242" spans="2:2" ht="23.25" customHeight="1"/>
    <row r="243" spans="2:2" ht="23.25" customHeight="1"/>
    <row r="244" spans="2:2" ht="23.25" customHeight="1">
      <c r="B244" s="4" t="s">
        <v>167</v>
      </c>
    </row>
    <row r="245" spans="2:2" ht="23.25" customHeight="1"/>
    <row r="246" spans="2:2" ht="23.25" customHeight="1"/>
    <row r="247" spans="2:2" ht="23.25" customHeight="1"/>
    <row r="248" spans="2:2" ht="23.25" customHeight="1"/>
    <row r="249" spans="2:2" ht="23.25" customHeight="1"/>
    <row r="250" spans="2:2" ht="23.25" customHeight="1"/>
    <row r="251" spans="2:2" ht="23.25" customHeight="1"/>
    <row r="252" spans="2:2" ht="23.25" customHeight="1"/>
    <row r="253" spans="2:2" ht="23.25" customHeight="1"/>
    <row r="254" spans="2:2" ht="23.25" customHeight="1"/>
    <row r="255" spans="2:2" ht="23.25" customHeight="1"/>
    <row r="256" spans="2:2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</sheetData>
  <mergeCells count="17">
    <mergeCell ref="A180:B180"/>
    <mergeCell ref="A181:B181"/>
    <mergeCell ref="A216:E216"/>
    <mergeCell ref="A218:E218"/>
    <mergeCell ref="A219:E219"/>
    <mergeCell ref="B16:E16"/>
    <mergeCell ref="B25:B26"/>
    <mergeCell ref="B42:B43"/>
    <mergeCell ref="B80:B81"/>
    <mergeCell ref="A155:E155"/>
    <mergeCell ref="A168:B168"/>
    <mergeCell ref="B1:E1"/>
    <mergeCell ref="B2:E2"/>
    <mergeCell ref="B11:E11"/>
    <mergeCell ref="B13:E13"/>
    <mergeCell ref="B14:E14"/>
    <mergeCell ref="B15:E1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2012-10-29T07:26:57Z</dcterms:modified>
</cp:coreProperties>
</file>