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8960" windowHeight="117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J249" i="1"/>
  <c r="H239"/>
  <c r="F239"/>
  <c r="E239"/>
  <c r="D239"/>
  <c r="C239"/>
  <c r="B239"/>
  <c r="G233"/>
  <c r="I233" s="1"/>
  <c r="I239" s="1"/>
  <c r="G218"/>
  <c r="F218"/>
  <c r="E218"/>
  <c r="C218"/>
  <c r="B218"/>
  <c r="I210"/>
  <c r="I218" s="1"/>
  <c r="H210"/>
  <c r="H218" s="1"/>
  <c r="D210"/>
  <c r="D218" s="1"/>
  <c r="G195"/>
  <c r="E195"/>
  <c r="C195"/>
  <c r="B195"/>
  <c r="I191"/>
  <c r="H191"/>
  <c r="H195" s="1"/>
  <c r="F191"/>
  <c r="F189"/>
  <c r="F195" s="1"/>
  <c r="D189"/>
  <c r="I189" s="1"/>
  <c r="I195" s="1"/>
  <c r="H173"/>
  <c r="G173"/>
  <c r="F173"/>
  <c r="E173"/>
  <c r="C173"/>
  <c r="B173"/>
  <c r="F169"/>
  <c r="D169"/>
  <c r="I169" s="1"/>
  <c r="I167"/>
  <c r="I173" s="1"/>
  <c r="F167"/>
  <c r="D167"/>
  <c r="D173" s="1"/>
  <c r="H152"/>
  <c r="G152"/>
  <c r="E152"/>
  <c r="D152"/>
  <c r="C152"/>
  <c r="B152"/>
  <c r="I145"/>
  <c r="I152" s="1"/>
  <c r="F145"/>
  <c r="F152" s="1"/>
  <c r="D145"/>
  <c r="C128"/>
  <c r="D126"/>
  <c r="I126" s="1"/>
  <c r="I125"/>
  <c r="D125"/>
  <c r="I124"/>
  <c r="H123"/>
  <c r="F123"/>
  <c r="F128" s="1"/>
  <c r="D123"/>
  <c r="I123" s="1"/>
  <c r="H121"/>
  <c r="H128" s="1"/>
  <c r="G121"/>
  <c r="G128" s="1"/>
  <c r="D121"/>
  <c r="D128" s="1"/>
  <c r="C121"/>
  <c r="B121"/>
  <c r="I121" s="1"/>
  <c r="I128" s="1"/>
  <c r="H107"/>
  <c r="G107"/>
  <c r="F107"/>
  <c r="E107"/>
  <c r="D107"/>
  <c r="C107"/>
  <c r="B107"/>
  <c r="I107" s="1"/>
  <c r="I104"/>
  <c r="F104"/>
  <c r="I101"/>
  <c r="H86"/>
  <c r="C86"/>
  <c r="B86"/>
  <c r="H82"/>
  <c r="F82"/>
  <c r="F86" s="1"/>
  <c r="D82"/>
  <c r="I82" s="1"/>
  <c r="I80"/>
  <c r="D77"/>
  <c r="D86" s="1"/>
  <c r="C77"/>
  <c r="B77"/>
  <c r="I77" s="1"/>
  <c r="I86" s="1"/>
  <c r="H65"/>
  <c r="G65"/>
  <c r="E65"/>
  <c r="D65"/>
  <c r="C65"/>
  <c r="B65"/>
  <c r="I63"/>
  <c r="I61"/>
  <c r="I58"/>
  <c r="F58"/>
  <c r="F65" s="1"/>
  <c r="D58"/>
  <c r="I56"/>
  <c r="I65" s="1"/>
  <c r="D56"/>
  <c r="H42"/>
  <c r="G42"/>
  <c r="F42"/>
  <c r="E42"/>
  <c r="C42"/>
  <c r="B42"/>
  <c r="D37"/>
  <c r="D42" s="1"/>
  <c r="I35"/>
  <c r="G18"/>
  <c r="F18"/>
  <c r="B18"/>
  <c r="H15"/>
  <c r="F15"/>
  <c r="E15"/>
  <c r="E18" s="1"/>
  <c r="E247" s="1"/>
  <c r="D15"/>
  <c r="I15" s="1"/>
  <c r="C15"/>
  <c r="B15"/>
  <c r="H13"/>
  <c r="H18" s="1"/>
  <c r="E13"/>
  <c r="D13"/>
  <c r="D18" s="1"/>
  <c r="C13"/>
  <c r="C18" s="1"/>
  <c r="C247" s="1"/>
  <c r="B13"/>
  <c r="H247" l="1"/>
  <c r="F247"/>
  <c r="B247"/>
  <c r="I42"/>
  <c r="I13"/>
  <c r="I18" s="1"/>
  <c r="B128"/>
  <c r="D195"/>
  <c r="D247" s="1"/>
  <c r="G239"/>
  <c r="G247" s="1"/>
  <c r="I37"/>
  <c r="I247" l="1"/>
  <c r="I249"/>
  <c r="L249" s="1"/>
</calcChain>
</file>

<file path=xl/sharedStrings.xml><?xml version="1.0" encoding="utf-8"?>
<sst xmlns="http://schemas.openxmlformats.org/spreadsheetml/2006/main" count="598" uniqueCount="128">
  <si>
    <t>14</t>
  </si>
  <si>
    <t>รายละเอียดงบประมาณรายจ่ายประจำปีงบประมาณ  พ.ศ.  2556</t>
  </si>
  <si>
    <t xml:space="preserve">เทศบาลตำบลแวงใหญ่  </t>
  </si>
  <si>
    <t xml:space="preserve"> อำเภอแวงใหญ่   จังหวัดขอนแก่น</t>
  </si>
  <si>
    <t>รายจ่ายจำแนกตามแผนงาน</t>
  </si>
  <si>
    <t>ด้าน  บริหารทั่วไป  (00100)</t>
  </si>
  <si>
    <t>แผนงาน  บริหารทั่วไป  (00110)</t>
  </si>
  <si>
    <t>เงินเดือน</t>
  </si>
  <si>
    <t>ค่าจ้าง</t>
  </si>
  <si>
    <t>ค่าตอบแทน</t>
  </si>
  <si>
    <t>ค่า</t>
  </si>
  <si>
    <t xml:space="preserve"> </t>
  </si>
  <si>
    <t>ค่าครุภัณฑ์</t>
  </si>
  <si>
    <t>หน่วยงาน</t>
  </si>
  <si>
    <t>งาน</t>
  </si>
  <si>
    <t>และ</t>
  </si>
  <si>
    <t>ชั่วคราว</t>
  </si>
  <si>
    <t>ใช้สอยและ</t>
  </si>
  <si>
    <t>สาธารณูปโภค</t>
  </si>
  <si>
    <t>เงินอุดหนุน</t>
  </si>
  <si>
    <t xml:space="preserve">รายจ่ายอื่น </t>
  </si>
  <si>
    <t>ที่ดินและ</t>
  </si>
  <si>
    <t>รวม</t>
  </si>
  <si>
    <t>เจ้าของ</t>
  </si>
  <si>
    <t>รหัสบัญชี</t>
  </si>
  <si>
    <t>ค่าจ้างประจำ</t>
  </si>
  <si>
    <t>วัสดุ</t>
  </si>
  <si>
    <t>สิ่งก่อสร้าง</t>
  </si>
  <si>
    <t>งบประมาณ</t>
  </si>
  <si>
    <t>1.  งานบริหารทั่วไป  00111</t>
  </si>
  <si>
    <t>-</t>
  </si>
  <si>
    <t>สำนักปลัด</t>
  </si>
  <si>
    <t>00111</t>
  </si>
  <si>
    <t>2.  งานบริหารงานคลัง 00113</t>
  </si>
  <si>
    <t>กองคลัง</t>
  </si>
  <si>
    <t>00113</t>
  </si>
  <si>
    <t>16</t>
  </si>
  <si>
    <t>เทศบาลตำบลแวงใหญ่</t>
  </si>
  <si>
    <t>อำเภอแวงใหญ่     จังหวัดขอนแก่น</t>
  </si>
  <si>
    <t>ด้านบริหารทั่วไป (00100)</t>
  </si>
  <si>
    <t>แผนงาน  การรักษาความสงบภายใน (00120)</t>
  </si>
  <si>
    <t>1. งานบริหารทั่วไปเกี่ยวกับ</t>
  </si>
  <si>
    <t>00121</t>
  </si>
  <si>
    <t>การรักษาความสงบภายใน</t>
  </si>
  <si>
    <t>2.  งานป้องกันภัยฝ่ายพลเรือน</t>
  </si>
  <si>
    <t>00123</t>
  </si>
  <si>
    <t>และระงับอัคคีภัย</t>
  </si>
  <si>
    <t xml:space="preserve">    รวม</t>
  </si>
  <si>
    <t>18</t>
  </si>
  <si>
    <t>อำเภอแวงใหญ่  จังหวัดขอนแก่น</t>
  </si>
  <si>
    <t>ด้าน  บริการชุมชนและสังคม (00200)</t>
  </si>
  <si>
    <t>แผนงาน การศึกษา (00210)</t>
  </si>
  <si>
    <t xml:space="preserve"> -</t>
  </si>
  <si>
    <t>00211</t>
  </si>
  <si>
    <t xml:space="preserve">    การศึกษา</t>
  </si>
  <si>
    <t>2. งานระดับก่อนวัยเรียนและ</t>
  </si>
  <si>
    <t>00212</t>
  </si>
  <si>
    <t xml:space="preserve">   ประถมศึกษา</t>
  </si>
  <si>
    <t>3. งานระดับมัธยมศึกษา</t>
  </si>
  <si>
    <t>00213</t>
  </si>
  <si>
    <t>4.  งานศึกษาไม่กำหนดระดับ</t>
  </si>
  <si>
    <t>00214</t>
  </si>
  <si>
    <t xml:space="preserve">            รวม</t>
  </si>
  <si>
    <t>20</t>
  </si>
  <si>
    <t>แผนงาน  สาธารณสุข (00220)</t>
  </si>
  <si>
    <t>1.  งานบริหารทั่วไปเกี่ยวกับ</t>
  </si>
  <si>
    <t xml:space="preserve"> - </t>
  </si>
  <si>
    <t>กองสาธารณสุข</t>
  </si>
  <si>
    <t>00221</t>
  </si>
  <si>
    <t xml:space="preserve">     สาธารณสุข</t>
  </si>
  <si>
    <t>2.  งานโรงพยาบาล</t>
  </si>
  <si>
    <t>00222</t>
  </si>
  <si>
    <t>3.  งานบริการสาธารณสุขและ</t>
  </si>
  <si>
    <t>00223</t>
  </si>
  <si>
    <t xml:space="preserve">     งานสาธารณสุขอื่น</t>
  </si>
  <si>
    <t xml:space="preserve">       รวม</t>
  </si>
  <si>
    <t>22</t>
  </si>
  <si>
    <t>แผนงาน  สังคมสงเคราะห์  (00230)</t>
  </si>
  <si>
    <t xml:space="preserve">1.  งานบริหารทั่วไปเกี่ยวกับ  </t>
  </si>
  <si>
    <t>00231</t>
  </si>
  <si>
    <t xml:space="preserve">     สังคมสงเคราะห์</t>
  </si>
  <si>
    <t>2.  งานสวัสดิการสังคมและ</t>
  </si>
  <si>
    <t>00232</t>
  </si>
  <si>
    <t xml:space="preserve">   รวม</t>
  </si>
  <si>
    <t>24</t>
  </si>
  <si>
    <t>แผนงาน  เคหะและชุมชน  (00240)</t>
  </si>
  <si>
    <t>กองช่าง</t>
  </si>
  <si>
    <t>00241</t>
  </si>
  <si>
    <t xml:space="preserve">    เคหะและชุมชน</t>
  </si>
  <si>
    <t>2. งานไฟฟ้าถนน</t>
  </si>
  <si>
    <t>00242</t>
  </si>
  <si>
    <t>3. งานสวนสาธารณะ</t>
  </si>
  <si>
    <t>00243</t>
  </si>
  <si>
    <t>4. งานกำจัดขยะมูลฝอยฯ</t>
  </si>
  <si>
    <t>00244</t>
  </si>
  <si>
    <t>5. งานบำบัดน้ำเสีย</t>
  </si>
  <si>
    <t>00245</t>
  </si>
  <si>
    <t>26</t>
  </si>
  <si>
    <t>อำเภอแวงใหญ่   จังหวัดขอนแก่น</t>
  </si>
  <si>
    <t>แผนงาน  สร้างความเข้มแข็งของชุมชน (00252)</t>
  </si>
  <si>
    <t>งานส่งเสริมและสนับสนุน</t>
  </si>
  <si>
    <t>00252</t>
  </si>
  <si>
    <t>ความเข้มแข็งชุมชน</t>
  </si>
  <si>
    <t>28</t>
  </si>
  <si>
    <t>แผนงานศาสนาวัฒนธรรมและนันทนาการ (00260)</t>
  </si>
  <si>
    <t>1.  งานกีฬา และนันทนาการ</t>
  </si>
  <si>
    <t>00262</t>
  </si>
  <si>
    <t>2. งานศาสนาวัฒนธรรมท้องถิ่น</t>
  </si>
  <si>
    <t>00263</t>
  </si>
  <si>
    <t>30</t>
  </si>
  <si>
    <t>ด้าน  การเศรษฐกิจ (00300)</t>
  </si>
  <si>
    <t>แผนงาน  การเกษตร (00320)</t>
  </si>
  <si>
    <t>1. งานส่งเสริมการเกษตร</t>
  </si>
  <si>
    <t>00321</t>
  </si>
  <si>
    <t>2. งานอนุรักษ์แหล่งน้ำและป่าไม้</t>
  </si>
  <si>
    <t>00322</t>
  </si>
  <si>
    <t>32</t>
  </si>
  <si>
    <t>แผนงาน  พาณิชย์  (00330)</t>
  </si>
  <si>
    <t>งานตลาดสด</t>
  </si>
  <si>
    <t>กองสาธารณสุขฯ</t>
  </si>
  <si>
    <t>00333</t>
  </si>
  <si>
    <t>34</t>
  </si>
  <si>
    <t>ด้าน  การดำเนินการเอง (00400)</t>
  </si>
  <si>
    <t>งบกลาง  (00410)</t>
  </si>
  <si>
    <t>งบกลาง</t>
  </si>
  <si>
    <t>00410</t>
  </si>
  <si>
    <t xml:space="preserve">  รวม</t>
  </si>
  <si>
    <t>36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</si>
</sst>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name val="TH SarabunPSK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b/>
      <sz val="15"/>
      <color rgb="FFFF0000"/>
      <name val="TH SarabunPSK"/>
      <family val="2"/>
    </font>
    <font>
      <b/>
      <sz val="15"/>
      <name val="TH SarabunPSK"/>
      <family val="2"/>
    </font>
    <font>
      <b/>
      <sz val="14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49" fontId="2" fillId="0" borderId="0" xfId="0" applyNumberFormat="1" applyFont="1" applyAlignment="1">
      <alignment horizontal="center"/>
    </xf>
    <xf numFmtId="49" fontId="3" fillId="0" borderId="0" xfId="0" applyNumberFormat="1" applyFont="1"/>
    <xf numFmtId="187" fontId="3" fillId="0" borderId="0" xfId="1" applyNumberFormat="1" applyFont="1" applyAlignment="1">
      <alignment horizontal="center"/>
    </xf>
    <xf numFmtId="187" fontId="3" fillId="0" borderId="0" xfId="1" applyNumberFormat="1" applyFont="1"/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87" fontId="3" fillId="0" borderId="1" xfId="1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187" fontId="3" fillId="0" borderId="2" xfId="1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187" fontId="3" fillId="0" borderId="3" xfId="1" applyNumberFormat="1" applyFont="1" applyBorder="1" applyAlignment="1">
      <alignment horizontal="center"/>
    </xf>
    <xf numFmtId="49" fontId="3" fillId="0" borderId="4" xfId="0" applyNumberFormat="1" applyFont="1" applyBorder="1"/>
    <xf numFmtId="187" fontId="3" fillId="0" borderId="4" xfId="1" applyNumberFormat="1" applyFont="1" applyBorder="1" applyAlignment="1">
      <alignment horizontal="center"/>
    </xf>
    <xf numFmtId="187" fontId="3" fillId="0" borderId="4" xfId="1" applyNumberFormat="1" applyFont="1" applyBorder="1"/>
    <xf numFmtId="49" fontId="3" fillId="0" borderId="5" xfId="0" applyNumberFormat="1" applyFont="1" applyBorder="1"/>
    <xf numFmtId="49" fontId="3" fillId="0" borderId="6" xfId="0" applyNumberFormat="1" applyFont="1" applyBorder="1"/>
    <xf numFmtId="187" fontId="4" fillId="2" borderId="6" xfId="1" applyNumberFormat="1" applyFont="1" applyFill="1" applyBorder="1" applyAlignment="1">
      <alignment horizontal="center"/>
    </xf>
    <xf numFmtId="187" fontId="3" fillId="0" borderId="6" xfId="1" applyNumberFormat="1" applyFont="1" applyBorder="1" applyAlignment="1">
      <alignment horizontal="center"/>
    </xf>
    <xf numFmtId="187" fontId="5" fillId="2" borderId="6" xfId="1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/>
    <xf numFmtId="49" fontId="3" fillId="0" borderId="6" xfId="0" applyNumberFormat="1" applyFont="1" applyFill="1" applyBorder="1"/>
    <xf numFmtId="187" fontId="3" fillId="0" borderId="6" xfId="1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49" fontId="3" fillId="0" borderId="7" xfId="0" applyNumberFormat="1" applyFont="1" applyFill="1" applyBorder="1"/>
    <xf numFmtId="49" fontId="3" fillId="3" borderId="7" xfId="0" applyNumberFormat="1" applyFont="1" applyFill="1" applyBorder="1"/>
    <xf numFmtId="49" fontId="3" fillId="0" borderId="8" xfId="0" applyNumberFormat="1" applyFont="1" applyBorder="1"/>
    <xf numFmtId="187" fontId="3" fillId="0" borderId="8" xfId="1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9" xfId="0" applyNumberFormat="1" applyFont="1" applyBorder="1"/>
    <xf numFmtId="49" fontId="3" fillId="0" borderId="10" xfId="0" applyNumberFormat="1" applyFont="1" applyBorder="1" applyAlignment="1">
      <alignment horizontal="center"/>
    </xf>
    <xf numFmtId="187" fontId="3" fillId="0" borderId="10" xfId="1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187" fontId="3" fillId="0" borderId="0" xfId="1" applyNumberFormat="1" applyFont="1" applyBorder="1" applyAlignment="1">
      <alignment horizontal="center"/>
    </xf>
    <xf numFmtId="49" fontId="3" fillId="0" borderId="11" xfId="0" applyNumberFormat="1" applyFont="1" applyBorder="1"/>
    <xf numFmtId="187" fontId="3" fillId="0" borderId="11" xfId="1" applyNumberFormat="1" applyFont="1" applyBorder="1" applyAlignment="1">
      <alignment horizontal="center"/>
    </xf>
    <xf numFmtId="187" fontId="3" fillId="0" borderId="11" xfId="1" applyNumberFormat="1" applyFont="1" applyBorder="1"/>
    <xf numFmtId="49" fontId="3" fillId="0" borderId="6" xfId="0" applyNumberFormat="1" applyFont="1" applyBorder="1" applyAlignment="1">
      <alignment horizontal="left"/>
    </xf>
    <xf numFmtId="49" fontId="3" fillId="0" borderId="12" xfId="0" applyNumberFormat="1" applyFont="1" applyBorder="1"/>
    <xf numFmtId="187" fontId="3" fillId="0" borderId="12" xfId="1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/>
    <xf numFmtId="49" fontId="3" fillId="0" borderId="0" xfId="0" applyNumberFormat="1" applyFont="1" applyBorder="1"/>
    <xf numFmtId="49" fontId="3" fillId="0" borderId="14" xfId="0" applyNumberFormat="1" applyFont="1" applyBorder="1" applyAlignment="1">
      <alignment horizontal="center"/>
    </xf>
    <xf numFmtId="187" fontId="3" fillId="0" borderId="14" xfId="1" applyNumberFormat="1" applyFont="1" applyBorder="1" applyAlignment="1">
      <alignment horizontal="center"/>
    </xf>
    <xf numFmtId="49" fontId="3" fillId="3" borderId="10" xfId="0" applyNumberFormat="1" applyFont="1" applyFill="1" applyBorder="1" applyAlignment="1">
      <alignment horizontal="center"/>
    </xf>
    <xf numFmtId="187" fontId="3" fillId="3" borderId="10" xfId="1" applyNumberFormat="1" applyFont="1" applyFill="1" applyBorder="1" applyAlignment="1">
      <alignment horizontal="center"/>
    </xf>
    <xf numFmtId="49" fontId="3" fillId="3" borderId="0" xfId="0" applyNumberFormat="1" applyFont="1" applyFill="1" applyBorder="1"/>
    <xf numFmtId="187" fontId="4" fillId="2" borderId="4" xfId="1" applyNumberFormat="1" applyFont="1" applyFill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8" xfId="0" applyNumberFormat="1" applyFont="1" applyFill="1" applyBorder="1"/>
    <xf numFmtId="187" fontId="3" fillId="0" borderId="8" xfId="1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49" fontId="3" fillId="0" borderId="9" xfId="0" applyNumberFormat="1" applyFont="1" applyFill="1" applyBorder="1"/>
    <xf numFmtId="49" fontId="3" fillId="0" borderId="10" xfId="0" applyNumberFormat="1" applyFont="1" applyFill="1" applyBorder="1" applyAlignment="1">
      <alignment horizontal="center"/>
    </xf>
    <xf numFmtId="187" fontId="3" fillId="0" borderId="10" xfId="1" applyNumberFormat="1" applyFont="1" applyFill="1" applyBorder="1" applyAlignment="1">
      <alignment horizontal="center"/>
    </xf>
    <xf numFmtId="49" fontId="3" fillId="0" borderId="0" xfId="0" applyNumberFormat="1" applyFont="1" applyFill="1" applyBorder="1"/>
    <xf numFmtId="187" fontId="4" fillId="0" borderId="0" xfId="1" applyNumberFormat="1" applyFont="1" applyBorder="1" applyAlignment="1">
      <alignment horizontal="center"/>
    </xf>
    <xf numFmtId="49" fontId="6" fillId="0" borderId="6" xfId="0" applyNumberFormat="1" applyFont="1" applyBorder="1"/>
    <xf numFmtId="49" fontId="2" fillId="0" borderId="0" xfId="0" applyNumberFormat="1" applyFont="1" applyAlignment="1">
      <alignment horizontal="center"/>
    </xf>
    <xf numFmtId="49" fontId="7" fillId="0" borderId="6" xfId="0" applyNumberFormat="1" applyFont="1" applyBorder="1"/>
    <xf numFmtId="49" fontId="2" fillId="0" borderId="0" xfId="0" applyNumberFormat="1" applyFont="1" applyFill="1" applyAlignment="1">
      <alignment horizontal="center"/>
    </xf>
    <xf numFmtId="49" fontId="3" fillId="0" borderId="0" xfId="0" applyNumberFormat="1" applyFont="1" applyFill="1"/>
    <xf numFmtId="49" fontId="3" fillId="0" borderId="6" xfId="0" applyNumberFormat="1" applyFont="1" applyFill="1" applyBorder="1" applyAlignment="1">
      <alignment horizontal="left"/>
    </xf>
    <xf numFmtId="49" fontId="6" fillId="0" borderId="6" xfId="0" applyNumberFormat="1" applyFont="1" applyFill="1" applyBorder="1" applyAlignment="1">
      <alignment horizontal="center"/>
    </xf>
    <xf numFmtId="187" fontId="4" fillId="0" borderId="6" xfId="1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12" xfId="0" applyNumberFormat="1" applyFont="1" applyFill="1" applyBorder="1"/>
    <xf numFmtId="187" fontId="3" fillId="0" borderId="12" xfId="1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49" fontId="3" fillId="0" borderId="13" xfId="0" applyNumberFormat="1" applyFont="1" applyFill="1" applyBorder="1"/>
    <xf numFmtId="187" fontId="3" fillId="0" borderId="10" xfId="1" applyNumberFormat="1" applyFont="1" applyFill="1" applyBorder="1" applyAlignment="1"/>
    <xf numFmtId="187" fontId="3" fillId="0" borderId="0" xfId="1" applyNumberFormat="1" applyFont="1" applyBorder="1" applyAlignment="1"/>
    <xf numFmtId="49" fontId="4" fillId="2" borderId="2" xfId="0" applyNumberFormat="1" applyFont="1" applyFill="1" applyBorder="1"/>
    <xf numFmtId="187" fontId="4" fillId="2" borderId="2" xfId="1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187" fontId="3" fillId="4" borderId="0" xfId="1" applyNumberFormat="1" applyFont="1" applyFill="1"/>
    <xf numFmtId="187" fontId="3" fillId="5" borderId="0" xfId="1" applyNumberFormat="1" applyFont="1" applyFill="1"/>
    <xf numFmtId="187" fontId="3" fillId="0" borderId="0" xfId="1" applyNumberFormat="1" applyFont="1" applyBorder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591;&#3610;&#3611;&#3619;&#3632;&#3617;&#3634;&#3603;&#3649;&#3621;&#3632;&#3649;&#3612;&#3609;\&#3648;&#3607;&#3624;&#3610;&#3633;&#3597;&#3597;&#3633;&#3605;&#3636;\&#3611;&#3637;%202556\&#3619;&#3623;&#3617;&#3648;&#3621;&#3656;&#3617;&#3626;&#3656;&#3591;&#3629;&#3635;&#3648;&#3616;&#3629;\&#3619;&#3656;&#3634;&#3591;&#3648;&#3607;&#3624;&#3610;&#3633;&#3597;&#3597;&#3633;&#3605;&#3636;%20&#3611;&#3637;%2056&#3627;&#3621;&#3633;&#3591;&#3649;&#3611;&#3619;&#3597;&#3633;&#3605;&#3605;&#363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คำแถลงงบประมาณ"/>
      <sheetName val="หลักการและเหตุผล"/>
      <sheetName val="เทศบัญญัติ"/>
      <sheetName val="ประมาณการรายรับ"/>
      <sheetName val="จ่ายจำแนกตามแผน"/>
      <sheetName val="ร.งปม.รายจ่าย(หน้ารวม)"/>
      <sheetName val="งบกลาง"/>
      <sheetName val="สป."/>
      <sheetName val="กองคลัง"/>
      <sheetName val="สาธารณสุข"/>
      <sheetName val="กองช่าง"/>
      <sheetName val="คำนวนรายจ่ายม.35"/>
      <sheetName val="รายการคำนวนรายรับมากกว่ารายจ่าย"/>
      <sheetName val="รายการจ่ายจากรด. และ อน.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F6">
            <v>2062880</v>
          </cell>
        </row>
      </sheetData>
      <sheetData sheetId="7">
        <row r="10">
          <cell r="F10">
            <v>4468500</v>
          </cell>
        </row>
        <row r="54">
          <cell r="F54">
            <v>760520</v>
          </cell>
        </row>
        <row r="62">
          <cell r="F62">
            <v>2210280</v>
          </cell>
        </row>
        <row r="102">
          <cell r="F102">
            <v>269360</v>
          </cell>
        </row>
        <row r="115">
          <cell r="F115">
            <v>130000</v>
          </cell>
        </row>
        <row r="127">
          <cell r="F127">
            <v>30000</v>
          </cell>
        </row>
        <row r="135">
          <cell r="F135">
            <v>30000</v>
          </cell>
        </row>
        <row r="140">
          <cell r="F140">
            <v>300000</v>
          </cell>
        </row>
        <row r="147">
          <cell r="F147">
            <v>5000</v>
          </cell>
        </row>
        <row r="151">
          <cell r="F151">
            <v>50000</v>
          </cell>
        </row>
        <row r="156">
          <cell r="F156">
            <v>20000</v>
          </cell>
        </row>
        <row r="160">
          <cell r="F160">
            <v>10000</v>
          </cell>
        </row>
        <row r="165">
          <cell r="F165">
            <v>50000</v>
          </cell>
        </row>
        <row r="170">
          <cell r="F170">
            <v>20000</v>
          </cell>
        </row>
        <row r="176">
          <cell r="F176">
            <v>30000</v>
          </cell>
        </row>
        <row r="183">
          <cell r="F183">
            <v>30000</v>
          </cell>
        </row>
        <row r="187">
          <cell r="F187">
            <v>50000</v>
          </cell>
        </row>
        <row r="194">
          <cell r="F194">
            <v>30000</v>
          </cell>
        </row>
        <row r="199">
          <cell r="F199">
            <v>5000</v>
          </cell>
        </row>
        <row r="205">
          <cell r="F205">
            <v>150000</v>
          </cell>
        </row>
        <row r="212">
          <cell r="F212">
            <v>25000</v>
          </cell>
        </row>
        <row r="219">
          <cell r="F219">
            <v>70000</v>
          </cell>
        </row>
        <row r="225">
          <cell r="F225">
            <v>175000</v>
          </cell>
        </row>
        <row r="231">
          <cell r="F231">
            <v>35000</v>
          </cell>
        </row>
        <row r="237">
          <cell r="F237">
            <v>10000</v>
          </cell>
        </row>
        <row r="244">
          <cell r="F244">
            <v>50000</v>
          </cell>
        </row>
        <row r="255">
          <cell r="F255">
            <v>40000</v>
          </cell>
        </row>
        <row r="262">
          <cell r="F262">
            <v>60000</v>
          </cell>
        </row>
        <row r="268">
          <cell r="F268">
            <v>500000</v>
          </cell>
        </row>
        <row r="273">
          <cell r="F273">
            <v>20000</v>
          </cell>
        </row>
        <row r="277">
          <cell r="F277">
            <v>60000</v>
          </cell>
        </row>
        <row r="282">
          <cell r="F282">
            <v>40000</v>
          </cell>
        </row>
        <row r="290">
          <cell r="F290">
            <v>20000</v>
          </cell>
        </row>
        <row r="296">
          <cell r="F296">
            <v>50000</v>
          </cell>
        </row>
        <row r="302">
          <cell r="F302">
            <v>30000</v>
          </cell>
        </row>
        <row r="307">
          <cell r="F307">
            <v>20000</v>
          </cell>
        </row>
        <row r="312">
          <cell r="F312">
            <v>30000</v>
          </cell>
        </row>
        <row r="318">
          <cell r="F318">
            <v>70000</v>
          </cell>
        </row>
        <row r="327">
          <cell r="F327">
            <v>30000</v>
          </cell>
        </row>
        <row r="335">
          <cell r="F335">
            <v>20000</v>
          </cell>
        </row>
        <row r="339">
          <cell r="F339">
            <v>151800</v>
          </cell>
        </row>
        <row r="347">
          <cell r="F347">
            <v>3000</v>
          </cell>
        </row>
        <row r="351">
          <cell r="F351">
            <v>5000</v>
          </cell>
        </row>
        <row r="363">
          <cell r="F363">
            <v>375360</v>
          </cell>
        </row>
        <row r="378">
          <cell r="F378">
            <v>150000</v>
          </cell>
        </row>
        <row r="385">
          <cell r="F385">
            <v>5000</v>
          </cell>
        </row>
        <row r="388">
          <cell r="F388">
            <v>30000</v>
          </cell>
        </row>
        <row r="398">
          <cell r="F398">
            <v>30000</v>
          </cell>
        </row>
        <row r="403">
          <cell r="F403">
            <v>5000</v>
          </cell>
        </row>
        <row r="409">
          <cell r="F409">
            <v>100000</v>
          </cell>
        </row>
        <row r="413">
          <cell r="F413">
            <v>5000</v>
          </cell>
        </row>
        <row r="419">
          <cell r="F419">
            <v>10000</v>
          </cell>
        </row>
        <row r="427">
          <cell r="H427">
            <v>6000</v>
          </cell>
        </row>
        <row r="432">
          <cell r="H432">
            <v>30000</v>
          </cell>
        </row>
        <row r="434">
          <cell r="F434">
            <v>50000</v>
          </cell>
        </row>
        <row r="439">
          <cell r="F439">
            <v>80000</v>
          </cell>
        </row>
        <row r="443">
          <cell r="F443">
            <v>30000</v>
          </cell>
        </row>
        <row r="449">
          <cell r="F449">
            <v>10000</v>
          </cell>
        </row>
        <row r="453">
          <cell r="F453">
            <v>925680</v>
          </cell>
        </row>
        <row r="465">
          <cell r="F465">
            <v>403400</v>
          </cell>
        </row>
        <row r="487">
          <cell r="F487">
            <v>1045200</v>
          </cell>
        </row>
        <row r="500">
          <cell r="F500">
            <v>50000</v>
          </cell>
        </row>
        <row r="507">
          <cell r="F507">
            <v>30000</v>
          </cell>
        </row>
        <row r="514">
          <cell r="F514">
            <v>10000</v>
          </cell>
        </row>
        <row r="521">
          <cell r="F521">
            <v>25000</v>
          </cell>
        </row>
        <row r="528">
          <cell r="F528">
            <v>35000</v>
          </cell>
        </row>
        <row r="535">
          <cell r="F535">
            <v>10000</v>
          </cell>
        </row>
        <row r="543">
          <cell r="F543">
            <v>100000</v>
          </cell>
        </row>
        <row r="550">
          <cell r="F550">
            <v>15000</v>
          </cell>
        </row>
        <row r="557">
          <cell r="F557">
            <v>10000</v>
          </cell>
        </row>
        <row r="563">
          <cell r="F563">
            <v>35000</v>
          </cell>
        </row>
        <row r="570">
          <cell r="F570">
            <v>17000</v>
          </cell>
        </row>
        <row r="579">
          <cell r="F579">
            <v>20000</v>
          </cell>
        </row>
        <row r="585">
          <cell r="F585">
            <v>10000</v>
          </cell>
        </row>
        <row r="591">
          <cell r="F591">
            <v>20000</v>
          </cell>
        </row>
        <row r="600">
          <cell r="F600">
            <v>518100</v>
          </cell>
        </row>
      </sheetData>
      <sheetData sheetId="8">
        <row r="10">
          <cell r="F10">
            <v>1567140</v>
          </cell>
        </row>
        <row r="37">
          <cell r="F37">
            <v>341310</v>
          </cell>
        </row>
        <row r="44">
          <cell r="F44">
            <v>640590</v>
          </cell>
        </row>
        <row r="130">
          <cell r="F130">
            <v>225000</v>
          </cell>
        </row>
        <row r="142">
          <cell r="F142">
            <v>30000</v>
          </cell>
        </row>
        <row r="150">
          <cell r="F150">
            <v>34400</v>
          </cell>
        </row>
      </sheetData>
      <sheetData sheetId="9">
        <row r="9">
          <cell r="F9">
            <v>1097200</v>
          </cell>
        </row>
        <row r="36">
          <cell r="F36">
            <v>313800</v>
          </cell>
        </row>
        <row r="46">
          <cell r="F46">
            <v>200000</v>
          </cell>
        </row>
        <row r="50">
          <cell r="F50">
            <v>36000</v>
          </cell>
        </row>
        <row r="53">
          <cell r="F53">
            <v>25000</v>
          </cell>
        </row>
        <row r="57">
          <cell r="F57">
            <v>20000</v>
          </cell>
        </row>
        <row r="61">
          <cell r="F61">
            <v>140830</v>
          </cell>
        </row>
        <row r="74">
          <cell r="F74">
            <v>20000</v>
          </cell>
        </row>
        <row r="80">
          <cell r="F80">
            <v>518400</v>
          </cell>
        </row>
        <row r="86">
          <cell r="F86">
            <v>50000</v>
          </cell>
        </row>
        <row r="90">
          <cell r="F90">
            <v>100000</v>
          </cell>
        </row>
        <row r="96">
          <cell r="F96">
            <v>70000</v>
          </cell>
        </row>
        <row r="102">
          <cell r="F102">
            <v>50000</v>
          </cell>
        </row>
        <row r="109">
          <cell r="F109">
            <v>20000</v>
          </cell>
        </row>
        <row r="115">
          <cell r="F115">
            <v>50000</v>
          </cell>
        </row>
        <row r="121">
          <cell r="F121">
            <v>200000</v>
          </cell>
        </row>
        <row r="126">
          <cell r="F126">
            <v>10000</v>
          </cell>
        </row>
        <row r="131">
          <cell r="F131">
            <v>100000</v>
          </cell>
        </row>
        <row r="137">
          <cell r="F137">
            <v>10000</v>
          </cell>
        </row>
        <row r="144">
          <cell r="F144">
            <v>5000</v>
          </cell>
        </row>
        <row r="148">
          <cell r="F148">
            <v>5000</v>
          </cell>
        </row>
        <row r="153">
          <cell r="F153">
            <v>5000</v>
          </cell>
        </row>
        <row r="157">
          <cell r="F157">
            <v>50000</v>
          </cell>
        </row>
        <row r="163">
          <cell r="F163">
            <v>80000</v>
          </cell>
        </row>
        <row r="169">
          <cell r="F169">
            <v>60000</v>
          </cell>
        </row>
        <row r="182">
          <cell r="F182">
            <v>20000</v>
          </cell>
        </row>
        <row r="189">
          <cell r="F189">
            <v>5000</v>
          </cell>
        </row>
        <row r="192">
          <cell r="F192">
            <v>10000</v>
          </cell>
        </row>
        <row r="198">
          <cell r="F198">
            <v>15000</v>
          </cell>
        </row>
        <row r="203">
          <cell r="F203">
            <v>10000</v>
          </cell>
        </row>
        <row r="209">
          <cell r="F209">
            <v>150000</v>
          </cell>
        </row>
        <row r="217">
          <cell r="F217">
            <v>30000</v>
          </cell>
        </row>
        <row r="222">
          <cell r="F222">
            <v>5000</v>
          </cell>
        </row>
        <row r="228">
          <cell r="F228">
            <v>30000</v>
          </cell>
        </row>
        <row r="231">
          <cell r="F231">
            <v>50000</v>
          </cell>
        </row>
        <row r="235">
          <cell r="F235">
            <v>50000</v>
          </cell>
        </row>
        <row r="242">
          <cell r="F242">
            <v>70000</v>
          </cell>
        </row>
        <row r="256">
          <cell r="F256">
            <v>17100</v>
          </cell>
        </row>
        <row r="269">
          <cell r="F269">
            <v>1200000</v>
          </cell>
        </row>
        <row r="275">
          <cell r="F275">
            <v>148000</v>
          </cell>
        </row>
      </sheetData>
      <sheetData sheetId="10">
        <row r="10">
          <cell r="F10">
            <v>1271100</v>
          </cell>
        </row>
        <row r="44">
          <cell r="F44">
            <v>445680</v>
          </cell>
        </row>
        <row r="54">
          <cell r="F54">
            <v>10000</v>
          </cell>
        </row>
        <row r="59">
          <cell r="F59">
            <v>52800</v>
          </cell>
        </row>
        <row r="63">
          <cell r="F63">
            <v>20000</v>
          </cell>
        </row>
        <row r="68">
          <cell r="F68">
            <v>20000</v>
          </cell>
        </row>
        <row r="73">
          <cell r="F73">
            <v>110050</v>
          </cell>
        </row>
        <row r="80">
          <cell r="F80">
            <v>10000</v>
          </cell>
        </row>
        <row r="87">
          <cell r="F87">
            <v>126240</v>
          </cell>
        </row>
        <row r="94">
          <cell r="F94">
            <v>15000</v>
          </cell>
        </row>
        <row r="100">
          <cell r="F100">
            <v>400000</v>
          </cell>
        </row>
        <row r="112">
          <cell r="F112">
            <v>50000</v>
          </cell>
        </row>
        <row r="119">
          <cell r="F119">
            <v>20000</v>
          </cell>
        </row>
        <row r="126">
          <cell r="F126">
            <v>15000</v>
          </cell>
        </row>
        <row r="133">
          <cell r="F133">
            <v>130000</v>
          </cell>
        </row>
        <row r="137">
          <cell r="F137">
            <v>5000</v>
          </cell>
        </row>
        <row r="145">
          <cell r="F145">
            <v>130000</v>
          </cell>
        </row>
        <row r="151">
          <cell r="F151">
            <v>10000</v>
          </cell>
        </row>
        <row r="158">
          <cell r="F158">
            <v>100000</v>
          </cell>
        </row>
        <row r="163">
          <cell r="F163">
            <v>5000</v>
          </cell>
        </row>
        <row r="170">
          <cell r="F170">
            <v>5000</v>
          </cell>
        </row>
        <row r="175">
          <cell r="F175">
            <v>40000</v>
          </cell>
        </row>
        <row r="181">
          <cell r="F181">
            <v>50000</v>
          </cell>
        </row>
        <row r="189">
          <cell r="F189">
            <v>936000</v>
          </cell>
        </row>
        <row r="205">
          <cell r="F205">
            <v>5000</v>
          </cell>
        </row>
        <row r="210">
          <cell r="F210">
            <v>31000</v>
          </cell>
        </row>
        <row r="223">
          <cell r="F223">
            <v>5400</v>
          </cell>
        </row>
        <row r="241">
          <cell r="F241">
            <v>9500</v>
          </cell>
        </row>
        <row r="246">
          <cell r="F246">
            <v>2538000</v>
          </cell>
        </row>
      </sheetData>
      <sheetData sheetId="11"/>
      <sheetData sheetId="12">
        <row r="4">
          <cell r="C4">
            <v>30872620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277"/>
  <sheetViews>
    <sheetView tabSelected="1" topLeftCell="A19" workbookViewId="0">
      <selection sqref="A1:XFD1048576"/>
    </sheetView>
  </sheetViews>
  <sheetFormatPr defaultRowHeight="21"/>
  <cols>
    <col min="1" max="1" width="22.75" style="2" customWidth="1"/>
    <col min="2" max="2" width="11.25" style="3" bestFit="1" customWidth="1"/>
    <col min="3" max="3" width="11.875" style="4" customWidth="1"/>
    <col min="4" max="4" width="12" style="4" bestFit="1" customWidth="1"/>
    <col min="5" max="5" width="11.25" style="4" customWidth="1"/>
    <col min="6" max="6" width="10.625" style="4" customWidth="1"/>
    <col min="7" max="7" width="11" style="4" customWidth="1"/>
    <col min="8" max="8" width="11.25" style="4" customWidth="1"/>
    <col min="9" max="9" width="11.375" style="4" customWidth="1"/>
    <col min="10" max="10" width="10.875" style="2" customWidth="1"/>
    <col min="11" max="11" width="8.125" style="2" customWidth="1"/>
    <col min="12" max="12" width="13.5" style="2" bestFit="1" customWidth="1"/>
    <col min="13" max="256" width="9" style="2"/>
    <col min="257" max="257" width="22.75" style="2" customWidth="1"/>
    <col min="258" max="258" width="11.25" style="2" bestFit="1" customWidth="1"/>
    <col min="259" max="259" width="11.875" style="2" customWidth="1"/>
    <col min="260" max="260" width="12" style="2" bestFit="1" customWidth="1"/>
    <col min="261" max="261" width="11.25" style="2" customWidth="1"/>
    <col min="262" max="262" width="10.625" style="2" customWidth="1"/>
    <col min="263" max="263" width="11" style="2" customWidth="1"/>
    <col min="264" max="264" width="11.25" style="2" customWidth="1"/>
    <col min="265" max="265" width="11.375" style="2" customWidth="1"/>
    <col min="266" max="266" width="10.875" style="2" customWidth="1"/>
    <col min="267" max="267" width="8.125" style="2" customWidth="1"/>
    <col min="268" max="268" width="13.5" style="2" bestFit="1" customWidth="1"/>
    <col min="269" max="512" width="9" style="2"/>
    <col min="513" max="513" width="22.75" style="2" customWidth="1"/>
    <col min="514" max="514" width="11.25" style="2" bestFit="1" customWidth="1"/>
    <col min="515" max="515" width="11.875" style="2" customWidth="1"/>
    <col min="516" max="516" width="12" style="2" bestFit="1" customWidth="1"/>
    <col min="517" max="517" width="11.25" style="2" customWidth="1"/>
    <col min="518" max="518" width="10.625" style="2" customWidth="1"/>
    <col min="519" max="519" width="11" style="2" customWidth="1"/>
    <col min="520" max="520" width="11.25" style="2" customWidth="1"/>
    <col min="521" max="521" width="11.375" style="2" customWidth="1"/>
    <col min="522" max="522" width="10.875" style="2" customWidth="1"/>
    <col min="523" max="523" width="8.125" style="2" customWidth="1"/>
    <col min="524" max="524" width="13.5" style="2" bestFit="1" customWidth="1"/>
    <col min="525" max="768" width="9" style="2"/>
    <col min="769" max="769" width="22.75" style="2" customWidth="1"/>
    <col min="770" max="770" width="11.25" style="2" bestFit="1" customWidth="1"/>
    <col min="771" max="771" width="11.875" style="2" customWidth="1"/>
    <col min="772" max="772" width="12" style="2" bestFit="1" customWidth="1"/>
    <col min="773" max="773" width="11.25" style="2" customWidth="1"/>
    <col min="774" max="774" width="10.625" style="2" customWidth="1"/>
    <col min="775" max="775" width="11" style="2" customWidth="1"/>
    <col min="776" max="776" width="11.25" style="2" customWidth="1"/>
    <col min="777" max="777" width="11.375" style="2" customWidth="1"/>
    <col min="778" max="778" width="10.875" style="2" customWidth="1"/>
    <col min="779" max="779" width="8.125" style="2" customWidth="1"/>
    <col min="780" max="780" width="13.5" style="2" bestFit="1" customWidth="1"/>
    <col min="781" max="1024" width="9" style="2"/>
    <col min="1025" max="1025" width="22.75" style="2" customWidth="1"/>
    <col min="1026" max="1026" width="11.25" style="2" bestFit="1" customWidth="1"/>
    <col min="1027" max="1027" width="11.875" style="2" customWidth="1"/>
    <col min="1028" max="1028" width="12" style="2" bestFit="1" customWidth="1"/>
    <col min="1029" max="1029" width="11.25" style="2" customWidth="1"/>
    <col min="1030" max="1030" width="10.625" style="2" customWidth="1"/>
    <col min="1031" max="1031" width="11" style="2" customWidth="1"/>
    <col min="1032" max="1032" width="11.25" style="2" customWidth="1"/>
    <col min="1033" max="1033" width="11.375" style="2" customWidth="1"/>
    <col min="1034" max="1034" width="10.875" style="2" customWidth="1"/>
    <col min="1035" max="1035" width="8.125" style="2" customWidth="1"/>
    <col min="1036" max="1036" width="13.5" style="2" bestFit="1" customWidth="1"/>
    <col min="1037" max="1280" width="9" style="2"/>
    <col min="1281" max="1281" width="22.75" style="2" customWidth="1"/>
    <col min="1282" max="1282" width="11.25" style="2" bestFit="1" customWidth="1"/>
    <col min="1283" max="1283" width="11.875" style="2" customWidth="1"/>
    <col min="1284" max="1284" width="12" style="2" bestFit="1" customWidth="1"/>
    <col min="1285" max="1285" width="11.25" style="2" customWidth="1"/>
    <col min="1286" max="1286" width="10.625" style="2" customWidth="1"/>
    <col min="1287" max="1287" width="11" style="2" customWidth="1"/>
    <col min="1288" max="1288" width="11.25" style="2" customWidth="1"/>
    <col min="1289" max="1289" width="11.375" style="2" customWidth="1"/>
    <col min="1290" max="1290" width="10.875" style="2" customWidth="1"/>
    <col min="1291" max="1291" width="8.125" style="2" customWidth="1"/>
    <col min="1292" max="1292" width="13.5" style="2" bestFit="1" customWidth="1"/>
    <col min="1293" max="1536" width="9" style="2"/>
    <col min="1537" max="1537" width="22.75" style="2" customWidth="1"/>
    <col min="1538" max="1538" width="11.25" style="2" bestFit="1" customWidth="1"/>
    <col min="1539" max="1539" width="11.875" style="2" customWidth="1"/>
    <col min="1540" max="1540" width="12" style="2" bestFit="1" customWidth="1"/>
    <col min="1541" max="1541" width="11.25" style="2" customWidth="1"/>
    <col min="1542" max="1542" width="10.625" style="2" customWidth="1"/>
    <col min="1543" max="1543" width="11" style="2" customWidth="1"/>
    <col min="1544" max="1544" width="11.25" style="2" customWidth="1"/>
    <col min="1545" max="1545" width="11.375" style="2" customWidth="1"/>
    <col min="1546" max="1546" width="10.875" style="2" customWidth="1"/>
    <col min="1547" max="1547" width="8.125" style="2" customWidth="1"/>
    <col min="1548" max="1548" width="13.5" style="2" bestFit="1" customWidth="1"/>
    <col min="1549" max="1792" width="9" style="2"/>
    <col min="1793" max="1793" width="22.75" style="2" customWidth="1"/>
    <col min="1794" max="1794" width="11.25" style="2" bestFit="1" customWidth="1"/>
    <col min="1795" max="1795" width="11.875" style="2" customWidth="1"/>
    <col min="1796" max="1796" width="12" style="2" bestFit="1" customWidth="1"/>
    <col min="1797" max="1797" width="11.25" style="2" customWidth="1"/>
    <col min="1798" max="1798" width="10.625" style="2" customWidth="1"/>
    <col min="1799" max="1799" width="11" style="2" customWidth="1"/>
    <col min="1800" max="1800" width="11.25" style="2" customWidth="1"/>
    <col min="1801" max="1801" width="11.375" style="2" customWidth="1"/>
    <col min="1802" max="1802" width="10.875" style="2" customWidth="1"/>
    <col min="1803" max="1803" width="8.125" style="2" customWidth="1"/>
    <col min="1804" max="1804" width="13.5" style="2" bestFit="1" customWidth="1"/>
    <col min="1805" max="2048" width="9" style="2"/>
    <col min="2049" max="2049" width="22.75" style="2" customWidth="1"/>
    <col min="2050" max="2050" width="11.25" style="2" bestFit="1" customWidth="1"/>
    <col min="2051" max="2051" width="11.875" style="2" customWidth="1"/>
    <col min="2052" max="2052" width="12" style="2" bestFit="1" customWidth="1"/>
    <col min="2053" max="2053" width="11.25" style="2" customWidth="1"/>
    <col min="2054" max="2054" width="10.625" style="2" customWidth="1"/>
    <col min="2055" max="2055" width="11" style="2" customWidth="1"/>
    <col min="2056" max="2056" width="11.25" style="2" customWidth="1"/>
    <col min="2057" max="2057" width="11.375" style="2" customWidth="1"/>
    <col min="2058" max="2058" width="10.875" style="2" customWidth="1"/>
    <col min="2059" max="2059" width="8.125" style="2" customWidth="1"/>
    <col min="2060" max="2060" width="13.5" style="2" bestFit="1" customWidth="1"/>
    <col min="2061" max="2304" width="9" style="2"/>
    <col min="2305" max="2305" width="22.75" style="2" customWidth="1"/>
    <col min="2306" max="2306" width="11.25" style="2" bestFit="1" customWidth="1"/>
    <col min="2307" max="2307" width="11.875" style="2" customWidth="1"/>
    <col min="2308" max="2308" width="12" style="2" bestFit="1" customWidth="1"/>
    <col min="2309" max="2309" width="11.25" style="2" customWidth="1"/>
    <col min="2310" max="2310" width="10.625" style="2" customWidth="1"/>
    <col min="2311" max="2311" width="11" style="2" customWidth="1"/>
    <col min="2312" max="2312" width="11.25" style="2" customWidth="1"/>
    <col min="2313" max="2313" width="11.375" style="2" customWidth="1"/>
    <col min="2314" max="2314" width="10.875" style="2" customWidth="1"/>
    <col min="2315" max="2315" width="8.125" style="2" customWidth="1"/>
    <col min="2316" max="2316" width="13.5" style="2" bestFit="1" customWidth="1"/>
    <col min="2317" max="2560" width="9" style="2"/>
    <col min="2561" max="2561" width="22.75" style="2" customWidth="1"/>
    <col min="2562" max="2562" width="11.25" style="2" bestFit="1" customWidth="1"/>
    <col min="2563" max="2563" width="11.875" style="2" customWidth="1"/>
    <col min="2564" max="2564" width="12" style="2" bestFit="1" customWidth="1"/>
    <col min="2565" max="2565" width="11.25" style="2" customWidth="1"/>
    <col min="2566" max="2566" width="10.625" style="2" customWidth="1"/>
    <col min="2567" max="2567" width="11" style="2" customWidth="1"/>
    <col min="2568" max="2568" width="11.25" style="2" customWidth="1"/>
    <col min="2569" max="2569" width="11.375" style="2" customWidth="1"/>
    <col min="2570" max="2570" width="10.875" style="2" customWidth="1"/>
    <col min="2571" max="2571" width="8.125" style="2" customWidth="1"/>
    <col min="2572" max="2572" width="13.5" style="2" bestFit="1" customWidth="1"/>
    <col min="2573" max="2816" width="9" style="2"/>
    <col min="2817" max="2817" width="22.75" style="2" customWidth="1"/>
    <col min="2818" max="2818" width="11.25" style="2" bestFit="1" customWidth="1"/>
    <col min="2819" max="2819" width="11.875" style="2" customWidth="1"/>
    <col min="2820" max="2820" width="12" style="2" bestFit="1" customWidth="1"/>
    <col min="2821" max="2821" width="11.25" style="2" customWidth="1"/>
    <col min="2822" max="2822" width="10.625" style="2" customWidth="1"/>
    <col min="2823" max="2823" width="11" style="2" customWidth="1"/>
    <col min="2824" max="2824" width="11.25" style="2" customWidth="1"/>
    <col min="2825" max="2825" width="11.375" style="2" customWidth="1"/>
    <col min="2826" max="2826" width="10.875" style="2" customWidth="1"/>
    <col min="2827" max="2827" width="8.125" style="2" customWidth="1"/>
    <col min="2828" max="2828" width="13.5" style="2" bestFit="1" customWidth="1"/>
    <col min="2829" max="3072" width="9" style="2"/>
    <col min="3073" max="3073" width="22.75" style="2" customWidth="1"/>
    <col min="3074" max="3074" width="11.25" style="2" bestFit="1" customWidth="1"/>
    <col min="3075" max="3075" width="11.875" style="2" customWidth="1"/>
    <col min="3076" max="3076" width="12" style="2" bestFit="1" customWidth="1"/>
    <col min="3077" max="3077" width="11.25" style="2" customWidth="1"/>
    <col min="3078" max="3078" width="10.625" style="2" customWidth="1"/>
    <col min="3079" max="3079" width="11" style="2" customWidth="1"/>
    <col min="3080" max="3080" width="11.25" style="2" customWidth="1"/>
    <col min="3081" max="3081" width="11.375" style="2" customWidth="1"/>
    <col min="3082" max="3082" width="10.875" style="2" customWidth="1"/>
    <col min="3083" max="3083" width="8.125" style="2" customWidth="1"/>
    <col min="3084" max="3084" width="13.5" style="2" bestFit="1" customWidth="1"/>
    <col min="3085" max="3328" width="9" style="2"/>
    <col min="3329" max="3329" width="22.75" style="2" customWidth="1"/>
    <col min="3330" max="3330" width="11.25" style="2" bestFit="1" customWidth="1"/>
    <col min="3331" max="3331" width="11.875" style="2" customWidth="1"/>
    <col min="3332" max="3332" width="12" style="2" bestFit="1" customWidth="1"/>
    <col min="3333" max="3333" width="11.25" style="2" customWidth="1"/>
    <col min="3334" max="3334" width="10.625" style="2" customWidth="1"/>
    <col min="3335" max="3335" width="11" style="2" customWidth="1"/>
    <col min="3336" max="3336" width="11.25" style="2" customWidth="1"/>
    <col min="3337" max="3337" width="11.375" style="2" customWidth="1"/>
    <col min="3338" max="3338" width="10.875" style="2" customWidth="1"/>
    <col min="3339" max="3339" width="8.125" style="2" customWidth="1"/>
    <col min="3340" max="3340" width="13.5" style="2" bestFit="1" customWidth="1"/>
    <col min="3341" max="3584" width="9" style="2"/>
    <col min="3585" max="3585" width="22.75" style="2" customWidth="1"/>
    <col min="3586" max="3586" width="11.25" style="2" bestFit="1" customWidth="1"/>
    <col min="3587" max="3587" width="11.875" style="2" customWidth="1"/>
    <col min="3588" max="3588" width="12" style="2" bestFit="1" customWidth="1"/>
    <col min="3589" max="3589" width="11.25" style="2" customWidth="1"/>
    <col min="3590" max="3590" width="10.625" style="2" customWidth="1"/>
    <col min="3591" max="3591" width="11" style="2" customWidth="1"/>
    <col min="3592" max="3592" width="11.25" style="2" customWidth="1"/>
    <col min="3593" max="3593" width="11.375" style="2" customWidth="1"/>
    <col min="3594" max="3594" width="10.875" style="2" customWidth="1"/>
    <col min="3595" max="3595" width="8.125" style="2" customWidth="1"/>
    <col min="3596" max="3596" width="13.5" style="2" bestFit="1" customWidth="1"/>
    <col min="3597" max="3840" width="9" style="2"/>
    <col min="3841" max="3841" width="22.75" style="2" customWidth="1"/>
    <col min="3842" max="3842" width="11.25" style="2" bestFit="1" customWidth="1"/>
    <col min="3843" max="3843" width="11.875" style="2" customWidth="1"/>
    <col min="3844" max="3844" width="12" style="2" bestFit="1" customWidth="1"/>
    <col min="3845" max="3845" width="11.25" style="2" customWidth="1"/>
    <col min="3846" max="3846" width="10.625" style="2" customWidth="1"/>
    <col min="3847" max="3847" width="11" style="2" customWidth="1"/>
    <col min="3848" max="3848" width="11.25" style="2" customWidth="1"/>
    <col min="3849" max="3849" width="11.375" style="2" customWidth="1"/>
    <col min="3850" max="3850" width="10.875" style="2" customWidth="1"/>
    <col min="3851" max="3851" width="8.125" style="2" customWidth="1"/>
    <col min="3852" max="3852" width="13.5" style="2" bestFit="1" customWidth="1"/>
    <col min="3853" max="4096" width="9" style="2"/>
    <col min="4097" max="4097" width="22.75" style="2" customWidth="1"/>
    <col min="4098" max="4098" width="11.25" style="2" bestFit="1" customWidth="1"/>
    <col min="4099" max="4099" width="11.875" style="2" customWidth="1"/>
    <col min="4100" max="4100" width="12" style="2" bestFit="1" customWidth="1"/>
    <col min="4101" max="4101" width="11.25" style="2" customWidth="1"/>
    <col min="4102" max="4102" width="10.625" style="2" customWidth="1"/>
    <col min="4103" max="4103" width="11" style="2" customWidth="1"/>
    <col min="4104" max="4104" width="11.25" style="2" customWidth="1"/>
    <col min="4105" max="4105" width="11.375" style="2" customWidth="1"/>
    <col min="4106" max="4106" width="10.875" style="2" customWidth="1"/>
    <col min="4107" max="4107" width="8.125" style="2" customWidth="1"/>
    <col min="4108" max="4108" width="13.5" style="2" bestFit="1" customWidth="1"/>
    <col min="4109" max="4352" width="9" style="2"/>
    <col min="4353" max="4353" width="22.75" style="2" customWidth="1"/>
    <col min="4354" max="4354" width="11.25" style="2" bestFit="1" customWidth="1"/>
    <col min="4355" max="4355" width="11.875" style="2" customWidth="1"/>
    <col min="4356" max="4356" width="12" style="2" bestFit="1" customWidth="1"/>
    <col min="4357" max="4357" width="11.25" style="2" customWidth="1"/>
    <col min="4358" max="4358" width="10.625" style="2" customWidth="1"/>
    <col min="4359" max="4359" width="11" style="2" customWidth="1"/>
    <col min="4360" max="4360" width="11.25" style="2" customWidth="1"/>
    <col min="4361" max="4361" width="11.375" style="2" customWidth="1"/>
    <col min="4362" max="4362" width="10.875" style="2" customWidth="1"/>
    <col min="4363" max="4363" width="8.125" style="2" customWidth="1"/>
    <col min="4364" max="4364" width="13.5" style="2" bestFit="1" customWidth="1"/>
    <col min="4365" max="4608" width="9" style="2"/>
    <col min="4609" max="4609" width="22.75" style="2" customWidth="1"/>
    <col min="4610" max="4610" width="11.25" style="2" bestFit="1" customWidth="1"/>
    <col min="4611" max="4611" width="11.875" style="2" customWidth="1"/>
    <col min="4612" max="4612" width="12" style="2" bestFit="1" customWidth="1"/>
    <col min="4613" max="4613" width="11.25" style="2" customWidth="1"/>
    <col min="4614" max="4614" width="10.625" style="2" customWidth="1"/>
    <col min="4615" max="4615" width="11" style="2" customWidth="1"/>
    <col min="4616" max="4616" width="11.25" style="2" customWidth="1"/>
    <col min="4617" max="4617" width="11.375" style="2" customWidth="1"/>
    <col min="4618" max="4618" width="10.875" style="2" customWidth="1"/>
    <col min="4619" max="4619" width="8.125" style="2" customWidth="1"/>
    <col min="4620" max="4620" width="13.5" style="2" bestFit="1" customWidth="1"/>
    <col min="4621" max="4864" width="9" style="2"/>
    <col min="4865" max="4865" width="22.75" style="2" customWidth="1"/>
    <col min="4866" max="4866" width="11.25" style="2" bestFit="1" customWidth="1"/>
    <col min="4867" max="4867" width="11.875" style="2" customWidth="1"/>
    <col min="4868" max="4868" width="12" style="2" bestFit="1" customWidth="1"/>
    <col min="4869" max="4869" width="11.25" style="2" customWidth="1"/>
    <col min="4870" max="4870" width="10.625" style="2" customWidth="1"/>
    <col min="4871" max="4871" width="11" style="2" customWidth="1"/>
    <col min="4872" max="4872" width="11.25" style="2" customWidth="1"/>
    <col min="4873" max="4873" width="11.375" style="2" customWidth="1"/>
    <col min="4874" max="4874" width="10.875" style="2" customWidth="1"/>
    <col min="4875" max="4875" width="8.125" style="2" customWidth="1"/>
    <col min="4876" max="4876" width="13.5" style="2" bestFit="1" customWidth="1"/>
    <col min="4877" max="5120" width="9" style="2"/>
    <col min="5121" max="5121" width="22.75" style="2" customWidth="1"/>
    <col min="5122" max="5122" width="11.25" style="2" bestFit="1" customWidth="1"/>
    <col min="5123" max="5123" width="11.875" style="2" customWidth="1"/>
    <col min="5124" max="5124" width="12" style="2" bestFit="1" customWidth="1"/>
    <col min="5125" max="5125" width="11.25" style="2" customWidth="1"/>
    <col min="5126" max="5126" width="10.625" style="2" customWidth="1"/>
    <col min="5127" max="5127" width="11" style="2" customWidth="1"/>
    <col min="5128" max="5128" width="11.25" style="2" customWidth="1"/>
    <col min="5129" max="5129" width="11.375" style="2" customWidth="1"/>
    <col min="5130" max="5130" width="10.875" style="2" customWidth="1"/>
    <col min="5131" max="5131" width="8.125" style="2" customWidth="1"/>
    <col min="5132" max="5132" width="13.5" style="2" bestFit="1" customWidth="1"/>
    <col min="5133" max="5376" width="9" style="2"/>
    <col min="5377" max="5377" width="22.75" style="2" customWidth="1"/>
    <col min="5378" max="5378" width="11.25" style="2" bestFit="1" customWidth="1"/>
    <col min="5379" max="5379" width="11.875" style="2" customWidth="1"/>
    <col min="5380" max="5380" width="12" style="2" bestFit="1" customWidth="1"/>
    <col min="5381" max="5381" width="11.25" style="2" customWidth="1"/>
    <col min="5382" max="5382" width="10.625" style="2" customWidth="1"/>
    <col min="5383" max="5383" width="11" style="2" customWidth="1"/>
    <col min="5384" max="5384" width="11.25" style="2" customWidth="1"/>
    <col min="5385" max="5385" width="11.375" style="2" customWidth="1"/>
    <col min="5386" max="5386" width="10.875" style="2" customWidth="1"/>
    <col min="5387" max="5387" width="8.125" style="2" customWidth="1"/>
    <col min="5388" max="5388" width="13.5" style="2" bestFit="1" customWidth="1"/>
    <col min="5389" max="5632" width="9" style="2"/>
    <col min="5633" max="5633" width="22.75" style="2" customWidth="1"/>
    <col min="5634" max="5634" width="11.25" style="2" bestFit="1" customWidth="1"/>
    <col min="5635" max="5635" width="11.875" style="2" customWidth="1"/>
    <col min="5636" max="5636" width="12" style="2" bestFit="1" customWidth="1"/>
    <col min="5637" max="5637" width="11.25" style="2" customWidth="1"/>
    <col min="5638" max="5638" width="10.625" style="2" customWidth="1"/>
    <col min="5639" max="5639" width="11" style="2" customWidth="1"/>
    <col min="5640" max="5640" width="11.25" style="2" customWidth="1"/>
    <col min="5641" max="5641" width="11.375" style="2" customWidth="1"/>
    <col min="5642" max="5642" width="10.875" style="2" customWidth="1"/>
    <col min="5643" max="5643" width="8.125" style="2" customWidth="1"/>
    <col min="5644" max="5644" width="13.5" style="2" bestFit="1" customWidth="1"/>
    <col min="5645" max="5888" width="9" style="2"/>
    <col min="5889" max="5889" width="22.75" style="2" customWidth="1"/>
    <col min="5890" max="5890" width="11.25" style="2" bestFit="1" customWidth="1"/>
    <col min="5891" max="5891" width="11.875" style="2" customWidth="1"/>
    <col min="5892" max="5892" width="12" style="2" bestFit="1" customWidth="1"/>
    <col min="5893" max="5893" width="11.25" style="2" customWidth="1"/>
    <col min="5894" max="5894" width="10.625" style="2" customWidth="1"/>
    <col min="5895" max="5895" width="11" style="2" customWidth="1"/>
    <col min="5896" max="5896" width="11.25" style="2" customWidth="1"/>
    <col min="5897" max="5897" width="11.375" style="2" customWidth="1"/>
    <col min="5898" max="5898" width="10.875" style="2" customWidth="1"/>
    <col min="5899" max="5899" width="8.125" style="2" customWidth="1"/>
    <col min="5900" max="5900" width="13.5" style="2" bestFit="1" customWidth="1"/>
    <col min="5901" max="6144" width="9" style="2"/>
    <col min="6145" max="6145" width="22.75" style="2" customWidth="1"/>
    <col min="6146" max="6146" width="11.25" style="2" bestFit="1" customWidth="1"/>
    <col min="6147" max="6147" width="11.875" style="2" customWidth="1"/>
    <col min="6148" max="6148" width="12" style="2" bestFit="1" customWidth="1"/>
    <col min="6149" max="6149" width="11.25" style="2" customWidth="1"/>
    <col min="6150" max="6150" width="10.625" style="2" customWidth="1"/>
    <col min="6151" max="6151" width="11" style="2" customWidth="1"/>
    <col min="6152" max="6152" width="11.25" style="2" customWidth="1"/>
    <col min="6153" max="6153" width="11.375" style="2" customWidth="1"/>
    <col min="6154" max="6154" width="10.875" style="2" customWidth="1"/>
    <col min="6155" max="6155" width="8.125" style="2" customWidth="1"/>
    <col min="6156" max="6156" width="13.5" style="2" bestFit="1" customWidth="1"/>
    <col min="6157" max="6400" width="9" style="2"/>
    <col min="6401" max="6401" width="22.75" style="2" customWidth="1"/>
    <col min="6402" max="6402" width="11.25" style="2" bestFit="1" customWidth="1"/>
    <col min="6403" max="6403" width="11.875" style="2" customWidth="1"/>
    <col min="6404" max="6404" width="12" style="2" bestFit="1" customWidth="1"/>
    <col min="6405" max="6405" width="11.25" style="2" customWidth="1"/>
    <col min="6406" max="6406" width="10.625" style="2" customWidth="1"/>
    <col min="6407" max="6407" width="11" style="2" customWidth="1"/>
    <col min="6408" max="6408" width="11.25" style="2" customWidth="1"/>
    <col min="6409" max="6409" width="11.375" style="2" customWidth="1"/>
    <col min="6410" max="6410" width="10.875" style="2" customWidth="1"/>
    <col min="6411" max="6411" width="8.125" style="2" customWidth="1"/>
    <col min="6412" max="6412" width="13.5" style="2" bestFit="1" customWidth="1"/>
    <col min="6413" max="6656" width="9" style="2"/>
    <col min="6657" max="6657" width="22.75" style="2" customWidth="1"/>
    <col min="6658" max="6658" width="11.25" style="2" bestFit="1" customWidth="1"/>
    <col min="6659" max="6659" width="11.875" style="2" customWidth="1"/>
    <col min="6660" max="6660" width="12" style="2" bestFit="1" customWidth="1"/>
    <col min="6661" max="6661" width="11.25" style="2" customWidth="1"/>
    <col min="6662" max="6662" width="10.625" style="2" customWidth="1"/>
    <col min="6663" max="6663" width="11" style="2" customWidth="1"/>
    <col min="6664" max="6664" width="11.25" style="2" customWidth="1"/>
    <col min="6665" max="6665" width="11.375" style="2" customWidth="1"/>
    <col min="6666" max="6666" width="10.875" style="2" customWidth="1"/>
    <col min="6667" max="6667" width="8.125" style="2" customWidth="1"/>
    <col min="6668" max="6668" width="13.5" style="2" bestFit="1" customWidth="1"/>
    <col min="6669" max="6912" width="9" style="2"/>
    <col min="6913" max="6913" width="22.75" style="2" customWidth="1"/>
    <col min="6914" max="6914" width="11.25" style="2" bestFit="1" customWidth="1"/>
    <col min="6915" max="6915" width="11.875" style="2" customWidth="1"/>
    <col min="6916" max="6916" width="12" style="2" bestFit="1" customWidth="1"/>
    <col min="6917" max="6917" width="11.25" style="2" customWidth="1"/>
    <col min="6918" max="6918" width="10.625" style="2" customWidth="1"/>
    <col min="6919" max="6919" width="11" style="2" customWidth="1"/>
    <col min="6920" max="6920" width="11.25" style="2" customWidth="1"/>
    <col min="6921" max="6921" width="11.375" style="2" customWidth="1"/>
    <col min="6922" max="6922" width="10.875" style="2" customWidth="1"/>
    <col min="6923" max="6923" width="8.125" style="2" customWidth="1"/>
    <col min="6924" max="6924" width="13.5" style="2" bestFit="1" customWidth="1"/>
    <col min="6925" max="7168" width="9" style="2"/>
    <col min="7169" max="7169" width="22.75" style="2" customWidth="1"/>
    <col min="7170" max="7170" width="11.25" style="2" bestFit="1" customWidth="1"/>
    <col min="7171" max="7171" width="11.875" style="2" customWidth="1"/>
    <col min="7172" max="7172" width="12" style="2" bestFit="1" customWidth="1"/>
    <col min="7173" max="7173" width="11.25" style="2" customWidth="1"/>
    <col min="7174" max="7174" width="10.625" style="2" customWidth="1"/>
    <col min="7175" max="7175" width="11" style="2" customWidth="1"/>
    <col min="7176" max="7176" width="11.25" style="2" customWidth="1"/>
    <col min="7177" max="7177" width="11.375" style="2" customWidth="1"/>
    <col min="7178" max="7178" width="10.875" style="2" customWidth="1"/>
    <col min="7179" max="7179" width="8.125" style="2" customWidth="1"/>
    <col min="7180" max="7180" width="13.5" style="2" bestFit="1" customWidth="1"/>
    <col min="7181" max="7424" width="9" style="2"/>
    <col min="7425" max="7425" width="22.75" style="2" customWidth="1"/>
    <col min="7426" max="7426" width="11.25" style="2" bestFit="1" customWidth="1"/>
    <col min="7427" max="7427" width="11.875" style="2" customWidth="1"/>
    <col min="7428" max="7428" width="12" style="2" bestFit="1" customWidth="1"/>
    <col min="7429" max="7429" width="11.25" style="2" customWidth="1"/>
    <col min="7430" max="7430" width="10.625" style="2" customWidth="1"/>
    <col min="7431" max="7431" width="11" style="2" customWidth="1"/>
    <col min="7432" max="7432" width="11.25" style="2" customWidth="1"/>
    <col min="7433" max="7433" width="11.375" style="2" customWidth="1"/>
    <col min="7434" max="7434" width="10.875" style="2" customWidth="1"/>
    <col min="7435" max="7435" width="8.125" style="2" customWidth="1"/>
    <col min="7436" max="7436" width="13.5" style="2" bestFit="1" customWidth="1"/>
    <col min="7437" max="7680" width="9" style="2"/>
    <col min="7681" max="7681" width="22.75" style="2" customWidth="1"/>
    <col min="7682" max="7682" width="11.25" style="2" bestFit="1" customWidth="1"/>
    <col min="7683" max="7683" width="11.875" style="2" customWidth="1"/>
    <col min="7684" max="7684" width="12" style="2" bestFit="1" customWidth="1"/>
    <col min="7685" max="7685" width="11.25" style="2" customWidth="1"/>
    <col min="7686" max="7686" width="10.625" style="2" customWidth="1"/>
    <col min="7687" max="7687" width="11" style="2" customWidth="1"/>
    <col min="7688" max="7688" width="11.25" style="2" customWidth="1"/>
    <col min="7689" max="7689" width="11.375" style="2" customWidth="1"/>
    <col min="7690" max="7690" width="10.875" style="2" customWidth="1"/>
    <col min="7691" max="7691" width="8.125" style="2" customWidth="1"/>
    <col min="7692" max="7692" width="13.5" style="2" bestFit="1" customWidth="1"/>
    <col min="7693" max="7936" width="9" style="2"/>
    <col min="7937" max="7937" width="22.75" style="2" customWidth="1"/>
    <col min="7938" max="7938" width="11.25" style="2" bestFit="1" customWidth="1"/>
    <col min="7939" max="7939" width="11.875" style="2" customWidth="1"/>
    <col min="7940" max="7940" width="12" style="2" bestFit="1" customWidth="1"/>
    <col min="7941" max="7941" width="11.25" style="2" customWidth="1"/>
    <col min="7942" max="7942" width="10.625" style="2" customWidth="1"/>
    <col min="7943" max="7943" width="11" style="2" customWidth="1"/>
    <col min="7944" max="7944" width="11.25" style="2" customWidth="1"/>
    <col min="7945" max="7945" width="11.375" style="2" customWidth="1"/>
    <col min="7946" max="7946" width="10.875" style="2" customWidth="1"/>
    <col min="7947" max="7947" width="8.125" style="2" customWidth="1"/>
    <col min="7948" max="7948" width="13.5" style="2" bestFit="1" customWidth="1"/>
    <col min="7949" max="8192" width="9" style="2"/>
    <col min="8193" max="8193" width="22.75" style="2" customWidth="1"/>
    <col min="8194" max="8194" width="11.25" style="2" bestFit="1" customWidth="1"/>
    <col min="8195" max="8195" width="11.875" style="2" customWidth="1"/>
    <col min="8196" max="8196" width="12" style="2" bestFit="1" customWidth="1"/>
    <col min="8197" max="8197" width="11.25" style="2" customWidth="1"/>
    <col min="8198" max="8198" width="10.625" style="2" customWidth="1"/>
    <col min="8199" max="8199" width="11" style="2" customWidth="1"/>
    <col min="8200" max="8200" width="11.25" style="2" customWidth="1"/>
    <col min="8201" max="8201" width="11.375" style="2" customWidth="1"/>
    <col min="8202" max="8202" width="10.875" style="2" customWidth="1"/>
    <col min="8203" max="8203" width="8.125" style="2" customWidth="1"/>
    <col min="8204" max="8204" width="13.5" style="2" bestFit="1" customWidth="1"/>
    <col min="8205" max="8448" width="9" style="2"/>
    <col min="8449" max="8449" width="22.75" style="2" customWidth="1"/>
    <col min="8450" max="8450" width="11.25" style="2" bestFit="1" customWidth="1"/>
    <col min="8451" max="8451" width="11.875" style="2" customWidth="1"/>
    <col min="8452" max="8452" width="12" style="2" bestFit="1" customWidth="1"/>
    <col min="8453" max="8453" width="11.25" style="2" customWidth="1"/>
    <col min="8454" max="8454" width="10.625" style="2" customWidth="1"/>
    <col min="8455" max="8455" width="11" style="2" customWidth="1"/>
    <col min="8456" max="8456" width="11.25" style="2" customWidth="1"/>
    <col min="8457" max="8457" width="11.375" style="2" customWidth="1"/>
    <col min="8458" max="8458" width="10.875" style="2" customWidth="1"/>
    <col min="8459" max="8459" width="8.125" style="2" customWidth="1"/>
    <col min="8460" max="8460" width="13.5" style="2" bestFit="1" customWidth="1"/>
    <col min="8461" max="8704" width="9" style="2"/>
    <col min="8705" max="8705" width="22.75" style="2" customWidth="1"/>
    <col min="8706" max="8706" width="11.25" style="2" bestFit="1" customWidth="1"/>
    <col min="8707" max="8707" width="11.875" style="2" customWidth="1"/>
    <col min="8708" max="8708" width="12" style="2" bestFit="1" customWidth="1"/>
    <col min="8709" max="8709" width="11.25" style="2" customWidth="1"/>
    <col min="8710" max="8710" width="10.625" style="2" customWidth="1"/>
    <col min="8711" max="8711" width="11" style="2" customWidth="1"/>
    <col min="8712" max="8712" width="11.25" style="2" customWidth="1"/>
    <col min="8713" max="8713" width="11.375" style="2" customWidth="1"/>
    <col min="8714" max="8714" width="10.875" style="2" customWidth="1"/>
    <col min="8715" max="8715" width="8.125" style="2" customWidth="1"/>
    <col min="8716" max="8716" width="13.5" style="2" bestFit="1" customWidth="1"/>
    <col min="8717" max="8960" width="9" style="2"/>
    <col min="8961" max="8961" width="22.75" style="2" customWidth="1"/>
    <col min="8962" max="8962" width="11.25" style="2" bestFit="1" customWidth="1"/>
    <col min="8963" max="8963" width="11.875" style="2" customWidth="1"/>
    <col min="8964" max="8964" width="12" style="2" bestFit="1" customWidth="1"/>
    <col min="8965" max="8965" width="11.25" style="2" customWidth="1"/>
    <col min="8966" max="8966" width="10.625" style="2" customWidth="1"/>
    <col min="8967" max="8967" width="11" style="2" customWidth="1"/>
    <col min="8968" max="8968" width="11.25" style="2" customWidth="1"/>
    <col min="8969" max="8969" width="11.375" style="2" customWidth="1"/>
    <col min="8970" max="8970" width="10.875" style="2" customWidth="1"/>
    <col min="8971" max="8971" width="8.125" style="2" customWidth="1"/>
    <col min="8972" max="8972" width="13.5" style="2" bestFit="1" customWidth="1"/>
    <col min="8973" max="9216" width="9" style="2"/>
    <col min="9217" max="9217" width="22.75" style="2" customWidth="1"/>
    <col min="9218" max="9218" width="11.25" style="2" bestFit="1" customWidth="1"/>
    <col min="9219" max="9219" width="11.875" style="2" customWidth="1"/>
    <col min="9220" max="9220" width="12" style="2" bestFit="1" customWidth="1"/>
    <col min="9221" max="9221" width="11.25" style="2" customWidth="1"/>
    <col min="9222" max="9222" width="10.625" style="2" customWidth="1"/>
    <col min="9223" max="9223" width="11" style="2" customWidth="1"/>
    <col min="9224" max="9224" width="11.25" style="2" customWidth="1"/>
    <col min="9225" max="9225" width="11.375" style="2" customWidth="1"/>
    <col min="9226" max="9226" width="10.875" style="2" customWidth="1"/>
    <col min="9227" max="9227" width="8.125" style="2" customWidth="1"/>
    <col min="9228" max="9228" width="13.5" style="2" bestFit="1" customWidth="1"/>
    <col min="9229" max="9472" width="9" style="2"/>
    <col min="9473" max="9473" width="22.75" style="2" customWidth="1"/>
    <col min="9474" max="9474" width="11.25" style="2" bestFit="1" customWidth="1"/>
    <col min="9475" max="9475" width="11.875" style="2" customWidth="1"/>
    <col min="9476" max="9476" width="12" style="2" bestFit="1" customWidth="1"/>
    <col min="9477" max="9477" width="11.25" style="2" customWidth="1"/>
    <col min="9478" max="9478" width="10.625" style="2" customWidth="1"/>
    <col min="9479" max="9479" width="11" style="2" customWidth="1"/>
    <col min="9480" max="9480" width="11.25" style="2" customWidth="1"/>
    <col min="9481" max="9481" width="11.375" style="2" customWidth="1"/>
    <col min="9482" max="9482" width="10.875" style="2" customWidth="1"/>
    <col min="9483" max="9483" width="8.125" style="2" customWidth="1"/>
    <col min="9484" max="9484" width="13.5" style="2" bestFit="1" customWidth="1"/>
    <col min="9485" max="9728" width="9" style="2"/>
    <col min="9729" max="9729" width="22.75" style="2" customWidth="1"/>
    <col min="9730" max="9730" width="11.25" style="2" bestFit="1" customWidth="1"/>
    <col min="9731" max="9731" width="11.875" style="2" customWidth="1"/>
    <col min="9732" max="9732" width="12" style="2" bestFit="1" customWidth="1"/>
    <col min="9733" max="9733" width="11.25" style="2" customWidth="1"/>
    <col min="9734" max="9734" width="10.625" style="2" customWidth="1"/>
    <col min="9735" max="9735" width="11" style="2" customWidth="1"/>
    <col min="9736" max="9736" width="11.25" style="2" customWidth="1"/>
    <col min="9737" max="9737" width="11.375" style="2" customWidth="1"/>
    <col min="9738" max="9738" width="10.875" style="2" customWidth="1"/>
    <col min="9739" max="9739" width="8.125" style="2" customWidth="1"/>
    <col min="9740" max="9740" width="13.5" style="2" bestFit="1" customWidth="1"/>
    <col min="9741" max="9984" width="9" style="2"/>
    <col min="9985" max="9985" width="22.75" style="2" customWidth="1"/>
    <col min="9986" max="9986" width="11.25" style="2" bestFit="1" customWidth="1"/>
    <col min="9987" max="9987" width="11.875" style="2" customWidth="1"/>
    <col min="9988" max="9988" width="12" style="2" bestFit="1" customWidth="1"/>
    <col min="9989" max="9989" width="11.25" style="2" customWidth="1"/>
    <col min="9990" max="9990" width="10.625" style="2" customWidth="1"/>
    <col min="9991" max="9991" width="11" style="2" customWidth="1"/>
    <col min="9992" max="9992" width="11.25" style="2" customWidth="1"/>
    <col min="9993" max="9993" width="11.375" style="2" customWidth="1"/>
    <col min="9994" max="9994" width="10.875" style="2" customWidth="1"/>
    <col min="9995" max="9995" width="8.125" style="2" customWidth="1"/>
    <col min="9996" max="9996" width="13.5" style="2" bestFit="1" customWidth="1"/>
    <col min="9997" max="10240" width="9" style="2"/>
    <col min="10241" max="10241" width="22.75" style="2" customWidth="1"/>
    <col min="10242" max="10242" width="11.25" style="2" bestFit="1" customWidth="1"/>
    <col min="10243" max="10243" width="11.875" style="2" customWidth="1"/>
    <col min="10244" max="10244" width="12" style="2" bestFit="1" customWidth="1"/>
    <col min="10245" max="10245" width="11.25" style="2" customWidth="1"/>
    <col min="10246" max="10246" width="10.625" style="2" customWidth="1"/>
    <col min="10247" max="10247" width="11" style="2" customWidth="1"/>
    <col min="10248" max="10248" width="11.25" style="2" customWidth="1"/>
    <col min="10249" max="10249" width="11.375" style="2" customWidth="1"/>
    <col min="10250" max="10250" width="10.875" style="2" customWidth="1"/>
    <col min="10251" max="10251" width="8.125" style="2" customWidth="1"/>
    <col min="10252" max="10252" width="13.5" style="2" bestFit="1" customWidth="1"/>
    <col min="10253" max="10496" width="9" style="2"/>
    <col min="10497" max="10497" width="22.75" style="2" customWidth="1"/>
    <col min="10498" max="10498" width="11.25" style="2" bestFit="1" customWidth="1"/>
    <col min="10499" max="10499" width="11.875" style="2" customWidth="1"/>
    <col min="10500" max="10500" width="12" style="2" bestFit="1" customWidth="1"/>
    <col min="10501" max="10501" width="11.25" style="2" customWidth="1"/>
    <col min="10502" max="10502" width="10.625" style="2" customWidth="1"/>
    <col min="10503" max="10503" width="11" style="2" customWidth="1"/>
    <col min="10504" max="10504" width="11.25" style="2" customWidth="1"/>
    <col min="10505" max="10505" width="11.375" style="2" customWidth="1"/>
    <col min="10506" max="10506" width="10.875" style="2" customWidth="1"/>
    <col min="10507" max="10507" width="8.125" style="2" customWidth="1"/>
    <col min="10508" max="10508" width="13.5" style="2" bestFit="1" customWidth="1"/>
    <col min="10509" max="10752" width="9" style="2"/>
    <col min="10753" max="10753" width="22.75" style="2" customWidth="1"/>
    <col min="10754" max="10754" width="11.25" style="2" bestFit="1" customWidth="1"/>
    <col min="10755" max="10755" width="11.875" style="2" customWidth="1"/>
    <col min="10756" max="10756" width="12" style="2" bestFit="1" customWidth="1"/>
    <col min="10757" max="10757" width="11.25" style="2" customWidth="1"/>
    <col min="10758" max="10758" width="10.625" style="2" customWidth="1"/>
    <col min="10759" max="10759" width="11" style="2" customWidth="1"/>
    <col min="10760" max="10760" width="11.25" style="2" customWidth="1"/>
    <col min="10761" max="10761" width="11.375" style="2" customWidth="1"/>
    <col min="10762" max="10762" width="10.875" style="2" customWidth="1"/>
    <col min="10763" max="10763" width="8.125" style="2" customWidth="1"/>
    <col min="10764" max="10764" width="13.5" style="2" bestFit="1" customWidth="1"/>
    <col min="10765" max="11008" width="9" style="2"/>
    <col min="11009" max="11009" width="22.75" style="2" customWidth="1"/>
    <col min="11010" max="11010" width="11.25" style="2" bestFit="1" customWidth="1"/>
    <col min="11011" max="11011" width="11.875" style="2" customWidth="1"/>
    <col min="11012" max="11012" width="12" style="2" bestFit="1" customWidth="1"/>
    <col min="11013" max="11013" width="11.25" style="2" customWidth="1"/>
    <col min="11014" max="11014" width="10.625" style="2" customWidth="1"/>
    <col min="11015" max="11015" width="11" style="2" customWidth="1"/>
    <col min="11016" max="11016" width="11.25" style="2" customWidth="1"/>
    <col min="11017" max="11017" width="11.375" style="2" customWidth="1"/>
    <col min="11018" max="11018" width="10.875" style="2" customWidth="1"/>
    <col min="11019" max="11019" width="8.125" style="2" customWidth="1"/>
    <col min="11020" max="11020" width="13.5" style="2" bestFit="1" customWidth="1"/>
    <col min="11021" max="11264" width="9" style="2"/>
    <col min="11265" max="11265" width="22.75" style="2" customWidth="1"/>
    <col min="11266" max="11266" width="11.25" style="2" bestFit="1" customWidth="1"/>
    <col min="11267" max="11267" width="11.875" style="2" customWidth="1"/>
    <col min="11268" max="11268" width="12" style="2" bestFit="1" customWidth="1"/>
    <col min="11269" max="11269" width="11.25" style="2" customWidth="1"/>
    <col min="11270" max="11270" width="10.625" style="2" customWidth="1"/>
    <col min="11271" max="11271" width="11" style="2" customWidth="1"/>
    <col min="11272" max="11272" width="11.25" style="2" customWidth="1"/>
    <col min="11273" max="11273" width="11.375" style="2" customWidth="1"/>
    <col min="11274" max="11274" width="10.875" style="2" customWidth="1"/>
    <col min="11275" max="11275" width="8.125" style="2" customWidth="1"/>
    <col min="11276" max="11276" width="13.5" style="2" bestFit="1" customWidth="1"/>
    <col min="11277" max="11520" width="9" style="2"/>
    <col min="11521" max="11521" width="22.75" style="2" customWidth="1"/>
    <col min="11522" max="11522" width="11.25" style="2" bestFit="1" customWidth="1"/>
    <col min="11523" max="11523" width="11.875" style="2" customWidth="1"/>
    <col min="11524" max="11524" width="12" style="2" bestFit="1" customWidth="1"/>
    <col min="11525" max="11525" width="11.25" style="2" customWidth="1"/>
    <col min="11526" max="11526" width="10.625" style="2" customWidth="1"/>
    <col min="11527" max="11527" width="11" style="2" customWidth="1"/>
    <col min="11528" max="11528" width="11.25" style="2" customWidth="1"/>
    <col min="11529" max="11529" width="11.375" style="2" customWidth="1"/>
    <col min="11530" max="11530" width="10.875" style="2" customWidth="1"/>
    <col min="11531" max="11531" width="8.125" style="2" customWidth="1"/>
    <col min="11532" max="11532" width="13.5" style="2" bestFit="1" customWidth="1"/>
    <col min="11533" max="11776" width="9" style="2"/>
    <col min="11777" max="11777" width="22.75" style="2" customWidth="1"/>
    <col min="11778" max="11778" width="11.25" style="2" bestFit="1" customWidth="1"/>
    <col min="11779" max="11779" width="11.875" style="2" customWidth="1"/>
    <col min="11780" max="11780" width="12" style="2" bestFit="1" customWidth="1"/>
    <col min="11781" max="11781" width="11.25" style="2" customWidth="1"/>
    <col min="11782" max="11782" width="10.625" style="2" customWidth="1"/>
    <col min="11783" max="11783" width="11" style="2" customWidth="1"/>
    <col min="11784" max="11784" width="11.25" style="2" customWidth="1"/>
    <col min="11785" max="11785" width="11.375" style="2" customWidth="1"/>
    <col min="11786" max="11786" width="10.875" style="2" customWidth="1"/>
    <col min="11787" max="11787" width="8.125" style="2" customWidth="1"/>
    <col min="11788" max="11788" width="13.5" style="2" bestFit="1" customWidth="1"/>
    <col min="11789" max="12032" width="9" style="2"/>
    <col min="12033" max="12033" width="22.75" style="2" customWidth="1"/>
    <col min="12034" max="12034" width="11.25" style="2" bestFit="1" customWidth="1"/>
    <col min="12035" max="12035" width="11.875" style="2" customWidth="1"/>
    <col min="12036" max="12036" width="12" style="2" bestFit="1" customWidth="1"/>
    <col min="12037" max="12037" width="11.25" style="2" customWidth="1"/>
    <col min="12038" max="12038" width="10.625" style="2" customWidth="1"/>
    <col min="12039" max="12039" width="11" style="2" customWidth="1"/>
    <col min="12040" max="12040" width="11.25" style="2" customWidth="1"/>
    <col min="12041" max="12041" width="11.375" style="2" customWidth="1"/>
    <col min="12042" max="12042" width="10.875" style="2" customWidth="1"/>
    <col min="12043" max="12043" width="8.125" style="2" customWidth="1"/>
    <col min="12044" max="12044" width="13.5" style="2" bestFit="1" customWidth="1"/>
    <col min="12045" max="12288" width="9" style="2"/>
    <col min="12289" max="12289" width="22.75" style="2" customWidth="1"/>
    <col min="12290" max="12290" width="11.25" style="2" bestFit="1" customWidth="1"/>
    <col min="12291" max="12291" width="11.875" style="2" customWidth="1"/>
    <col min="12292" max="12292" width="12" style="2" bestFit="1" customWidth="1"/>
    <col min="12293" max="12293" width="11.25" style="2" customWidth="1"/>
    <col min="12294" max="12294" width="10.625" style="2" customWidth="1"/>
    <col min="12295" max="12295" width="11" style="2" customWidth="1"/>
    <col min="12296" max="12296" width="11.25" style="2" customWidth="1"/>
    <col min="12297" max="12297" width="11.375" style="2" customWidth="1"/>
    <col min="12298" max="12298" width="10.875" style="2" customWidth="1"/>
    <col min="12299" max="12299" width="8.125" style="2" customWidth="1"/>
    <col min="12300" max="12300" width="13.5" style="2" bestFit="1" customWidth="1"/>
    <col min="12301" max="12544" width="9" style="2"/>
    <col min="12545" max="12545" width="22.75" style="2" customWidth="1"/>
    <col min="12546" max="12546" width="11.25" style="2" bestFit="1" customWidth="1"/>
    <col min="12547" max="12547" width="11.875" style="2" customWidth="1"/>
    <col min="12548" max="12548" width="12" style="2" bestFit="1" customWidth="1"/>
    <col min="12549" max="12549" width="11.25" style="2" customWidth="1"/>
    <col min="12550" max="12550" width="10.625" style="2" customWidth="1"/>
    <col min="12551" max="12551" width="11" style="2" customWidth="1"/>
    <col min="12552" max="12552" width="11.25" style="2" customWidth="1"/>
    <col min="12553" max="12553" width="11.375" style="2" customWidth="1"/>
    <col min="12554" max="12554" width="10.875" style="2" customWidth="1"/>
    <col min="12555" max="12555" width="8.125" style="2" customWidth="1"/>
    <col min="12556" max="12556" width="13.5" style="2" bestFit="1" customWidth="1"/>
    <col min="12557" max="12800" width="9" style="2"/>
    <col min="12801" max="12801" width="22.75" style="2" customWidth="1"/>
    <col min="12802" max="12802" width="11.25" style="2" bestFit="1" customWidth="1"/>
    <col min="12803" max="12803" width="11.875" style="2" customWidth="1"/>
    <col min="12804" max="12804" width="12" style="2" bestFit="1" customWidth="1"/>
    <col min="12805" max="12805" width="11.25" style="2" customWidth="1"/>
    <col min="12806" max="12806" width="10.625" style="2" customWidth="1"/>
    <col min="12807" max="12807" width="11" style="2" customWidth="1"/>
    <col min="12808" max="12808" width="11.25" style="2" customWidth="1"/>
    <col min="12809" max="12809" width="11.375" style="2" customWidth="1"/>
    <col min="12810" max="12810" width="10.875" style="2" customWidth="1"/>
    <col min="12811" max="12811" width="8.125" style="2" customWidth="1"/>
    <col min="12812" max="12812" width="13.5" style="2" bestFit="1" customWidth="1"/>
    <col min="12813" max="13056" width="9" style="2"/>
    <col min="13057" max="13057" width="22.75" style="2" customWidth="1"/>
    <col min="13058" max="13058" width="11.25" style="2" bestFit="1" customWidth="1"/>
    <col min="13059" max="13059" width="11.875" style="2" customWidth="1"/>
    <col min="13060" max="13060" width="12" style="2" bestFit="1" customWidth="1"/>
    <col min="13061" max="13061" width="11.25" style="2" customWidth="1"/>
    <col min="13062" max="13062" width="10.625" style="2" customWidth="1"/>
    <col min="13063" max="13063" width="11" style="2" customWidth="1"/>
    <col min="13064" max="13064" width="11.25" style="2" customWidth="1"/>
    <col min="13065" max="13065" width="11.375" style="2" customWidth="1"/>
    <col min="13066" max="13066" width="10.875" style="2" customWidth="1"/>
    <col min="13067" max="13067" width="8.125" style="2" customWidth="1"/>
    <col min="13068" max="13068" width="13.5" style="2" bestFit="1" customWidth="1"/>
    <col min="13069" max="13312" width="9" style="2"/>
    <col min="13313" max="13313" width="22.75" style="2" customWidth="1"/>
    <col min="13314" max="13314" width="11.25" style="2" bestFit="1" customWidth="1"/>
    <col min="13315" max="13315" width="11.875" style="2" customWidth="1"/>
    <col min="13316" max="13316" width="12" style="2" bestFit="1" customWidth="1"/>
    <col min="13317" max="13317" width="11.25" style="2" customWidth="1"/>
    <col min="13318" max="13318" width="10.625" style="2" customWidth="1"/>
    <col min="13319" max="13319" width="11" style="2" customWidth="1"/>
    <col min="13320" max="13320" width="11.25" style="2" customWidth="1"/>
    <col min="13321" max="13321" width="11.375" style="2" customWidth="1"/>
    <col min="13322" max="13322" width="10.875" style="2" customWidth="1"/>
    <col min="13323" max="13323" width="8.125" style="2" customWidth="1"/>
    <col min="13324" max="13324" width="13.5" style="2" bestFit="1" customWidth="1"/>
    <col min="13325" max="13568" width="9" style="2"/>
    <col min="13569" max="13569" width="22.75" style="2" customWidth="1"/>
    <col min="13570" max="13570" width="11.25" style="2" bestFit="1" customWidth="1"/>
    <col min="13571" max="13571" width="11.875" style="2" customWidth="1"/>
    <col min="13572" max="13572" width="12" style="2" bestFit="1" customWidth="1"/>
    <col min="13573" max="13573" width="11.25" style="2" customWidth="1"/>
    <col min="13574" max="13574" width="10.625" style="2" customWidth="1"/>
    <col min="13575" max="13575" width="11" style="2" customWidth="1"/>
    <col min="13576" max="13576" width="11.25" style="2" customWidth="1"/>
    <col min="13577" max="13577" width="11.375" style="2" customWidth="1"/>
    <col min="13578" max="13578" width="10.875" style="2" customWidth="1"/>
    <col min="13579" max="13579" width="8.125" style="2" customWidth="1"/>
    <col min="13580" max="13580" width="13.5" style="2" bestFit="1" customWidth="1"/>
    <col min="13581" max="13824" width="9" style="2"/>
    <col min="13825" max="13825" width="22.75" style="2" customWidth="1"/>
    <col min="13826" max="13826" width="11.25" style="2" bestFit="1" customWidth="1"/>
    <col min="13827" max="13827" width="11.875" style="2" customWidth="1"/>
    <col min="13828" max="13828" width="12" style="2" bestFit="1" customWidth="1"/>
    <col min="13829" max="13829" width="11.25" style="2" customWidth="1"/>
    <col min="13830" max="13830" width="10.625" style="2" customWidth="1"/>
    <col min="13831" max="13831" width="11" style="2" customWidth="1"/>
    <col min="13832" max="13832" width="11.25" style="2" customWidth="1"/>
    <col min="13833" max="13833" width="11.375" style="2" customWidth="1"/>
    <col min="13834" max="13834" width="10.875" style="2" customWidth="1"/>
    <col min="13835" max="13835" width="8.125" style="2" customWidth="1"/>
    <col min="13836" max="13836" width="13.5" style="2" bestFit="1" customWidth="1"/>
    <col min="13837" max="14080" width="9" style="2"/>
    <col min="14081" max="14081" width="22.75" style="2" customWidth="1"/>
    <col min="14082" max="14082" width="11.25" style="2" bestFit="1" customWidth="1"/>
    <col min="14083" max="14083" width="11.875" style="2" customWidth="1"/>
    <col min="14084" max="14084" width="12" style="2" bestFit="1" customWidth="1"/>
    <col min="14085" max="14085" width="11.25" style="2" customWidth="1"/>
    <col min="14086" max="14086" width="10.625" style="2" customWidth="1"/>
    <col min="14087" max="14087" width="11" style="2" customWidth="1"/>
    <col min="14088" max="14088" width="11.25" style="2" customWidth="1"/>
    <col min="14089" max="14089" width="11.375" style="2" customWidth="1"/>
    <col min="14090" max="14090" width="10.875" style="2" customWidth="1"/>
    <col min="14091" max="14091" width="8.125" style="2" customWidth="1"/>
    <col min="14092" max="14092" width="13.5" style="2" bestFit="1" customWidth="1"/>
    <col min="14093" max="14336" width="9" style="2"/>
    <col min="14337" max="14337" width="22.75" style="2" customWidth="1"/>
    <col min="14338" max="14338" width="11.25" style="2" bestFit="1" customWidth="1"/>
    <col min="14339" max="14339" width="11.875" style="2" customWidth="1"/>
    <col min="14340" max="14340" width="12" style="2" bestFit="1" customWidth="1"/>
    <col min="14341" max="14341" width="11.25" style="2" customWidth="1"/>
    <col min="14342" max="14342" width="10.625" style="2" customWidth="1"/>
    <col min="14343" max="14343" width="11" style="2" customWidth="1"/>
    <col min="14344" max="14344" width="11.25" style="2" customWidth="1"/>
    <col min="14345" max="14345" width="11.375" style="2" customWidth="1"/>
    <col min="14346" max="14346" width="10.875" style="2" customWidth="1"/>
    <col min="14347" max="14347" width="8.125" style="2" customWidth="1"/>
    <col min="14348" max="14348" width="13.5" style="2" bestFit="1" customWidth="1"/>
    <col min="14349" max="14592" width="9" style="2"/>
    <col min="14593" max="14593" width="22.75" style="2" customWidth="1"/>
    <col min="14594" max="14594" width="11.25" style="2" bestFit="1" customWidth="1"/>
    <col min="14595" max="14595" width="11.875" style="2" customWidth="1"/>
    <col min="14596" max="14596" width="12" style="2" bestFit="1" customWidth="1"/>
    <col min="14597" max="14597" width="11.25" style="2" customWidth="1"/>
    <col min="14598" max="14598" width="10.625" style="2" customWidth="1"/>
    <col min="14599" max="14599" width="11" style="2" customWidth="1"/>
    <col min="14600" max="14600" width="11.25" style="2" customWidth="1"/>
    <col min="14601" max="14601" width="11.375" style="2" customWidth="1"/>
    <col min="14602" max="14602" width="10.875" style="2" customWidth="1"/>
    <col min="14603" max="14603" width="8.125" style="2" customWidth="1"/>
    <col min="14604" max="14604" width="13.5" style="2" bestFit="1" customWidth="1"/>
    <col min="14605" max="14848" width="9" style="2"/>
    <col min="14849" max="14849" width="22.75" style="2" customWidth="1"/>
    <col min="14850" max="14850" width="11.25" style="2" bestFit="1" customWidth="1"/>
    <col min="14851" max="14851" width="11.875" style="2" customWidth="1"/>
    <col min="14852" max="14852" width="12" style="2" bestFit="1" customWidth="1"/>
    <col min="14853" max="14853" width="11.25" style="2" customWidth="1"/>
    <col min="14854" max="14854" width="10.625" style="2" customWidth="1"/>
    <col min="14855" max="14855" width="11" style="2" customWidth="1"/>
    <col min="14856" max="14856" width="11.25" style="2" customWidth="1"/>
    <col min="14857" max="14857" width="11.375" style="2" customWidth="1"/>
    <col min="14858" max="14858" width="10.875" style="2" customWidth="1"/>
    <col min="14859" max="14859" width="8.125" style="2" customWidth="1"/>
    <col min="14860" max="14860" width="13.5" style="2" bestFit="1" customWidth="1"/>
    <col min="14861" max="15104" width="9" style="2"/>
    <col min="15105" max="15105" width="22.75" style="2" customWidth="1"/>
    <col min="15106" max="15106" width="11.25" style="2" bestFit="1" customWidth="1"/>
    <col min="15107" max="15107" width="11.875" style="2" customWidth="1"/>
    <col min="15108" max="15108" width="12" style="2" bestFit="1" customWidth="1"/>
    <col min="15109" max="15109" width="11.25" style="2" customWidth="1"/>
    <col min="15110" max="15110" width="10.625" style="2" customWidth="1"/>
    <col min="15111" max="15111" width="11" style="2" customWidth="1"/>
    <col min="15112" max="15112" width="11.25" style="2" customWidth="1"/>
    <col min="15113" max="15113" width="11.375" style="2" customWidth="1"/>
    <col min="15114" max="15114" width="10.875" style="2" customWidth="1"/>
    <col min="15115" max="15115" width="8.125" style="2" customWidth="1"/>
    <col min="15116" max="15116" width="13.5" style="2" bestFit="1" customWidth="1"/>
    <col min="15117" max="15360" width="9" style="2"/>
    <col min="15361" max="15361" width="22.75" style="2" customWidth="1"/>
    <col min="15362" max="15362" width="11.25" style="2" bestFit="1" customWidth="1"/>
    <col min="15363" max="15363" width="11.875" style="2" customWidth="1"/>
    <col min="15364" max="15364" width="12" style="2" bestFit="1" customWidth="1"/>
    <col min="15365" max="15365" width="11.25" style="2" customWidth="1"/>
    <col min="15366" max="15366" width="10.625" style="2" customWidth="1"/>
    <col min="15367" max="15367" width="11" style="2" customWidth="1"/>
    <col min="15368" max="15368" width="11.25" style="2" customWidth="1"/>
    <col min="15369" max="15369" width="11.375" style="2" customWidth="1"/>
    <col min="15370" max="15370" width="10.875" style="2" customWidth="1"/>
    <col min="15371" max="15371" width="8.125" style="2" customWidth="1"/>
    <col min="15372" max="15372" width="13.5" style="2" bestFit="1" customWidth="1"/>
    <col min="15373" max="15616" width="9" style="2"/>
    <col min="15617" max="15617" width="22.75" style="2" customWidth="1"/>
    <col min="15618" max="15618" width="11.25" style="2" bestFit="1" customWidth="1"/>
    <col min="15619" max="15619" width="11.875" style="2" customWidth="1"/>
    <col min="15620" max="15620" width="12" style="2" bestFit="1" customWidth="1"/>
    <col min="15621" max="15621" width="11.25" style="2" customWidth="1"/>
    <col min="15622" max="15622" width="10.625" style="2" customWidth="1"/>
    <col min="15623" max="15623" width="11" style="2" customWidth="1"/>
    <col min="15624" max="15624" width="11.25" style="2" customWidth="1"/>
    <col min="15625" max="15625" width="11.375" style="2" customWidth="1"/>
    <col min="15626" max="15626" width="10.875" style="2" customWidth="1"/>
    <col min="15627" max="15627" width="8.125" style="2" customWidth="1"/>
    <col min="15628" max="15628" width="13.5" style="2" bestFit="1" customWidth="1"/>
    <col min="15629" max="15872" width="9" style="2"/>
    <col min="15873" max="15873" width="22.75" style="2" customWidth="1"/>
    <col min="15874" max="15874" width="11.25" style="2" bestFit="1" customWidth="1"/>
    <col min="15875" max="15875" width="11.875" style="2" customWidth="1"/>
    <col min="15876" max="15876" width="12" style="2" bestFit="1" customWidth="1"/>
    <col min="15877" max="15877" width="11.25" style="2" customWidth="1"/>
    <col min="15878" max="15878" width="10.625" style="2" customWidth="1"/>
    <col min="15879" max="15879" width="11" style="2" customWidth="1"/>
    <col min="15880" max="15880" width="11.25" style="2" customWidth="1"/>
    <col min="15881" max="15881" width="11.375" style="2" customWidth="1"/>
    <col min="15882" max="15882" width="10.875" style="2" customWidth="1"/>
    <col min="15883" max="15883" width="8.125" style="2" customWidth="1"/>
    <col min="15884" max="15884" width="13.5" style="2" bestFit="1" customWidth="1"/>
    <col min="15885" max="16128" width="9" style="2"/>
    <col min="16129" max="16129" width="22.75" style="2" customWidth="1"/>
    <col min="16130" max="16130" width="11.25" style="2" bestFit="1" customWidth="1"/>
    <col min="16131" max="16131" width="11.875" style="2" customWidth="1"/>
    <col min="16132" max="16132" width="12" style="2" bestFit="1" customWidth="1"/>
    <col min="16133" max="16133" width="11.25" style="2" customWidth="1"/>
    <col min="16134" max="16134" width="10.625" style="2" customWidth="1"/>
    <col min="16135" max="16135" width="11" style="2" customWidth="1"/>
    <col min="16136" max="16136" width="11.25" style="2" customWidth="1"/>
    <col min="16137" max="16137" width="11.375" style="2" customWidth="1"/>
    <col min="16138" max="16138" width="10.875" style="2" customWidth="1"/>
    <col min="16139" max="16139" width="8.125" style="2" customWidth="1"/>
    <col min="16140" max="16140" width="13.5" style="2" bestFit="1" customWidth="1"/>
    <col min="16141" max="16384" width="9" style="2"/>
  </cols>
  <sheetData>
    <row r="1" spans="1:91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91" ht="23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91" ht="23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91" ht="23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91" ht="23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91" ht="23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91" ht="23.25">
      <c r="A7" s="1" t="s">
        <v>6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91" s="5" customFormat="1">
      <c r="A8" s="2"/>
      <c r="B8" s="3"/>
      <c r="C8" s="4"/>
      <c r="D8" s="4"/>
      <c r="E8" s="4"/>
      <c r="F8" s="4"/>
      <c r="G8" s="4"/>
      <c r="H8" s="4"/>
      <c r="I8" s="4"/>
      <c r="J8" s="2"/>
      <c r="K8" s="2"/>
    </row>
    <row r="9" spans="1:91" s="5" customFormat="1">
      <c r="A9" s="6"/>
      <c r="B9" s="7" t="s">
        <v>7</v>
      </c>
      <c r="C9" s="7" t="s">
        <v>8</v>
      </c>
      <c r="D9" s="7" t="s">
        <v>9</v>
      </c>
      <c r="E9" s="7" t="s">
        <v>10</v>
      </c>
      <c r="F9" s="7"/>
      <c r="G9" s="7" t="s">
        <v>11</v>
      </c>
      <c r="H9" s="7" t="s">
        <v>12</v>
      </c>
      <c r="I9" s="7" t="s">
        <v>11</v>
      </c>
      <c r="J9" s="6" t="s">
        <v>13</v>
      </c>
      <c r="K9" s="6"/>
    </row>
    <row r="10" spans="1:91" s="5" customFormat="1">
      <c r="A10" s="8" t="s">
        <v>14</v>
      </c>
      <c r="B10" s="9" t="s">
        <v>15</v>
      </c>
      <c r="C10" s="9" t="s">
        <v>16</v>
      </c>
      <c r="D10" s="9" t="s">
        <v>17</v>
      </c>
      <c r="E10" s="9" t="s">
        <v>18</v>
      </c>
      <c r="F10" s="9" t="s">
        <v>19</v>
      </c>
      <c r="G10" s="9" t="s">
        <v>20</v>
      </c>
      <c r="H10" s="9" t="s">
        <v>21</v>
      </c>
      <c r="I10" s="9" t="s">
        <v>22</v>
      </c>
      <c r="J10" s="8" t="s">
        <v>23</v>
      </c>
      <c r="K10" s="8" t="s">
        <v>24</v>
      </c>
    </row>
    <row r="11" spans="1:91">
      <c r="A11" s="10"/>
      <c r="B11" s="11" t="s">
        <v>25</v>
      </c>
      <c r="C11" s="11"/>
      <c r="D11" s="11" t="s">
        <v>26</v>
      </c>
      <c r="E11" s="11"/>
      <c r="F11" s="11"/>
      <c r="G11" s="11"/>
      <c r="H11" s="11" t="s">
        <v>27</v>
      </c>
      <c r="I11" s="11"/>
      <c r="J11" s="10" t="s">
        <v>28</v>
      </c>
      <c r="K11" s="10"/>
    </row>
    <row r="12" spans="1:91" s="15" customFormat="1">
      <c r="A12" s="12"/>
      <c r="B12" s="13"/>
      <c r="C12" s="14"/>
      <c r="D12" s="14"/>
      <c r="E12" s="14"/>
      <c r="F12" s="14"/>
      <c r="G12" s="14"/>
      <c r="H12" s="14"/>
      <c r="I12" s="14"/>
      <c r="J12" s="12"/>
      <c r="K12" s="12"/>
    </row>
    <row r="13" spans="1:91" s="21" customFormat="1">
      <c r="A13" s="16" t="s">
        <v>29</v>
      </c>
      <c r="B13" s="17">
        <f>SUM([1]สป.!F10)</f>
        <v>4468500</v>
      </c>
      <c r="C13" s="17">
        <f>SUM([1]สป.!F54)</f>
        <v>760520</v>
      </c>
      <c r="D13" s="17">
        <f>SUM([1]สป.!F62,[1]สป.!F102,[1]สป.!F115,[1]สป.!F127:F183,[1]สป.!F335:F351,[1]สป.!F378:F413,[1]สป.!F439,[1]สป.!F449)</f>
        <v>3779440</v>
      </c>
      <c r="E13" s="17">
        <f>SUM([1]สป.!F465)</f>
        <v>403400</v>
      </c>
      <c r="F13" s="18">
        <v>0</v>
      </c>
      <c r="G13" s="18" t="s">
        <v>30</v>
      </c>
      <c r="H13" s="17">
        <f>SUM([1]สป.!F600)</f>
        <v>518100</v>
      </c>
      <c r="I13" s="19">
        <f>SUM(B13:H13)</f>
        <v>9929960</v>
      </c>
      <c r="J13" s="20" t="s">
        <v>31</v>
      </c>
      <c r="K13" s="20" t="s">
        <v>32</v>
      </c>
    </row>
    <row r="14" spans="1:91" s="21" customFormat="1">
      <c r="A14" s="16"/>
      <c r="B14" s="18"/>
      <c r="C14" s="18"/>
      <c r="D14" s="18"/>
      <c r="E14" s="18"/>
      <c r="F14" s="18"/>
      <c r="G14" s="18"/>
      <c r="H14" s="18"/>
      <c r="I14" s="18"/>
      <c r="J14" s="20"/>
      <c r="K14" s="20"/>
    </row>
    <row r="15" spans="1:91" s="26" customFormat="1">
      <c r="A15" s="22" t="s">
        <v>33</v>
      </c>
      <c r="B15" s="17">
        <f>SUM([1]กองคลัง!F10)</f>
        <v>1567140</v>
      </c>
      <c r="C15" s="17">
        <f>SUM([1]กองคลัง!F37)</f>
        <v>341310</v>
      </c>
      <c r="D15" s="17">
        <f>SUM([1]กองคลัง!F44)</f>
        <v>640590</v>
      </c>
      <c r="E15" s="17">
        <f>SUM([1]กองคลัง!F130)</f>
        <v>225000</v>
      </c>
      <c r="F15" s="17">
        <f>SUM([1]กองคลัง!F142)</f>
        <v>30000</v>
      </c>
      <c r="G15" s="23" t="s">
        <v>30</v>
      </c>
      <c r="H15" s="17">
        <f>SUM([1]กองคลัง!F150)</f>
        <v>34400</v>
      </c>
      <c r="I15" s="17">
        <f>SUM(B15+C15+D15+E15+F15+H15)</f>
        <v>2838440</v>
      </c>
      <c r="J15" s="24" t="s">
        <v>34</v>
      </c>
      <c r="K15" s="24" t="s">
        <v>35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</row>
    <row r="16" spans="1:91" s="21" customFormat="1">
      <c r="A16" s="16"/>
      <c r="B16" s="18"/>
      <c r="C16" s="18"/>
      <c r="D16" s="18"/>
      <c r="E16" s="18"/>
      <c r="F16" s="18"/>
      <c r="G16" s="18"/>
      <c r="H16" s="18"/>
      <c r="I16" s="18"/>
      <c r="J16" s="20"/>
      <c r="K16" s="20"/>
    </row>
    <row r="17" spans="1:11" s="30" customFormat="1">
      <c r="A17" s="27"/>
      <c r="B17" s="28"/>
      <c r="C17" s="28"/>
      <c r="D17" s="28"/>
      <c r="E17" s="28"/>
      <c r="F17" s="28"/>
      <c r="G17" s="28"/>
      <c r="H17" s="28"/>
      <c r="I17" s="28"/>
      <c r="J17" s="29"/>
      <c r="K17" s="29"/>
    </row>
    <row r="18" spans="1:11" ht="21.75" thickBot="1">
      <c r="A18" s="31" t="s">
        <v>22</v>
      </c>
      <c r="B18" s="32">
        <f t="shared" ref="B18:H18" si="0">SUM(B13:B16)</f>
        <v>6035640</v>
      </c>
      <c r="C18" s="32">
        <f t="shared" si="0"/>
        <v>1101830</v>
      </c>
      <c r="D18" s="32">
        <f>SUM(D13+D15)</f>
        <v>4420030</v>
      </c>
      <c r="E18" s="32">
        <f t="shared" si="0"/>
        <v>628400</v>
      </c>
      <c r="F18" s="32">
        <f t="shared" si="0"/>
        <v>30000</v>
      </c>
      <c r="G18" s="32">
        <f t="shared" si="0"/>
        <v>0</v>
      </c>
      <c r="H18" s="32">
        <f t="shared" si="0"/>
        <v>552500</v>
      </c>
      <c r="I18" s="32">
        <f>SUM(I13+I15)</f>
        <v>12768400</v>
      </c>
      <c r="J18" s="31"/>
      <c r="K18" s="31"/>
    </row>
    <row r="19" spans="1:11">
      <c r="A19" s="33"/>
      <c r="B19" s="34"/>
      <c r="C19" s="34"/>
      <c r="D19" s="34"/>
      <c r="E19" s="34"/>
      <c r="F19" s="34"/>
      <c r="G19" s="34"/>
      <c r="H19" s="34"/>
      <c r="I19" s="34"/>
      <c r="J19" s="33"/>
      <c r="K19" s="33"/>
    </row>
    <row r="20" spans="1:11">
      <c r="A20" s="33"/>
      <c r="B20" s="34"/>
      <c r="C20" s="34"/>
      <c r="D20" s="34"/>
      <c r="E20" s="34"/>
      <c r="F20" s="34">
        <v>4611460</v>
      </c>
      <c r="G20" s="34"/>
      <c r="H20" s="34"/>
      <c r="I20" s="34"/>
      <c r="J20" s="33"/>
      <c r="K20" s="33"/>
    </row>
    <row r="21" spans="1:11">
      <c r="A21" s="33"/>
      <c r="B21" s="34"/>
      <c r="C21" s="34"/>
      <c r="D21" s="34"/>
      <c r="E21" s="34"/>
      <c r="F21" s="34"/>
      <c r="G21" s="34"/>
      <c r="H21" s="34"/>
      <c r="I21" s="34"/>
      <c r="J21" s="33"/>
      <c r="K21" s="33"/>
    </row>
    <row r="22" spans="1:11">
      <c r="A22" s="33"/>
      <c r="B22" s="34"/>
      <c r="C22" s="34"/>
      <c r="D22" s="34"/>
      <c r="E22" s="34"/>
      <c r="F22" s="34"/>
      <c r="G22" s="34"/>
      <c r="H22" s="34"/>
      <c r="I22" s="34"/>
      <c r="J22" s="33"/>
      <c r="K22" s="33"/>
    </row>
    <row r="23" spans="1:11" ht="23.25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23.25">
      <c r="A24" s="1" t="s">
        <v>1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23.25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23.25">
      <c r="A26" s="1" t="s">
        <v>38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23.25">
      <c r="A27" s="1" t="s">
        <v>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23.25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23.25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s="5" customFormat="1">
      <c r="A30" s="2"/>
      <c r="B30" s="3"/>
      <c r="C30" s="4"/>
      <c r="D30" s="4"/>
      <c r="E30" s="4"/>
      <c r="F30" s="4"/>
      <c r="G30" s="4"/>
      <c r="H30" s="4"/>
      <c r="I30" s="4"/>
      <c r="J30" s="2"/>
      <c r="K30" s="2"/>
    </row>
    <row r="31" spans="1:11" s="5" customFormat="1">
      <c r="A31" s="6" t="s">
        <v>11</v>
      </c>
      <c r="B31" s="7" t="s">
        <v>7</v>
      </c>
      <c r="C31" s="7" t="s">
        <v>8</v>
      </c>
      <c r="D31" s="7" t="s">
        <v>9</v>
      </c>
      <c r="E31" s="7" t="s">
        <v>10</v>
      </c>
      <c r="F31" s="7" t="s">
        <v>11</v>
      </c>
      <c r="G31" s="7" t="s">
        <v>11</v>
      </c>
      <c r="H31" s="7" t="s">
        <v>12</v>
      </c>
      <c r="I31" s="7" t="s">
        <v>11</v>
      </c>
      <c r="J31" s="6" t="s">
        <v>13</v>
      </c>
      <c r="K31" s="6" t="s">
        <v>11</v>
      </c>
    </row>
    <row r="32" spans="1:11" s="5" customFormat="1">
      <c r="A32" s="8" t="s">
        <v>14</v>
      </c>
      <c r="B32" s="9" t="s">
        <v>15</v>
      </c>
      <c r="C32" s="9" t="s">
        <v>16</v>
      </c>
      <c r="D32" s="9" t="s">
        <v>17</v>
      </c>
      <c r="E32" s="9" t="s">
        <v>18</v>
      </c>
      <c r="F32" s="9" t="s">
        <v>19</v>
      </c>
      <c r="G32" s="9" t="s">
        <v>20</v>
      </c>
      <c r="H32" s="9" t="s">
        <v>21</v>
      </c>
      <c r="I32" s="9" t="s">
        <v>22</v>
      </c>
      <c r="J32" s="8" t="s">
        <v>23</v>
      </c>
      <c r="K32" s="8" t="s">
        <v>24</v>
      </c>
    </row>
    <row r="33" spans="1:11">
      <c r="A33" s="10"/>
      <c r="B33" s="11" t="s">
        <v>25</v>
      </c>
      <c r="C33" s="11"/>
      <c r="D33" s="11" t="s">
        <v>26</v>
      </c>
      <c r="E33" s="11"/>
      <c r="F33" s="11" t="s">
        <v>11</v>
      </c>
      <c r="G33" s="11"/>
      <c r="H33" s="11" t="s">
        <v>27</v>
      </c>
      <c r="I33" s="11"/>
      <c r="J33" s="10" t="s">
        <v>28</v>
      </c>
      <c r="K33" s="10"/>
    </row>
    <row r="34" spans="1:11">
      <c r="A34" s="35"/>
      <c r="B34" s="36"/>
      <c r="C34" s="37"/>
      <c r="D34" s="37"/>
      <c r="E34" s="37"/>
      <c r="F34" s="37"/>
      <c r="G34" s="37"/>
      <c r="H34" s="37"/>
      <c r="I34" s="37"/>
      <c r="J34" s="35"/>
      <c r="K34" s="35"/>
    </row>
    <row r="35" spans="1:11">
      <c r="A35" s="16" t="s">
        <v>41</v>
      </c>
      <c r="B35" s="18">
        <v>0</v>
      </c>
      <c r="C35" s="18">
        <v>0</v>
      </c>
      <c r="D35" s="23"/>
      <c r="E35" s="18">
        <v>0</v>
      </c>
      <c r="F35" s="18"/>
      <c r="G35" s="18">
        <v>0</v>
      </c>
      <c r="H35" s="18">
        <v>0</v>
      </c>
      <c r="I35" s="18">
        <f>SUM(B35:H35)</f>
        <v>0</v>
      </c>
      <c r="J35" s="20" t="s">
        <v>31</v>
      </c>
      <c r="K35" s="20" t="s">
        <v>42</v>
      </c>
    </row>
    <row r="36" spans="1:11">
      <c r="A36" s="16" t="s">
        <v>43</v>
      </c>
      <c r="B36" s="18"/>
      <c r="C36" s="18"/>
      <c r="D36" s="18"/>
      <c r="E36" s="18"/>
      <c r="F36" s="18"/>
      <c r="G36" s="18"/>
      <c r="H36" s="18"/>
      <c r="I36" s="18"/>
      <c r="J36" s="20"/>
      <c r="K36" s="20"/>
    </row>
    <row r="37" spans="1:11">
      <c r="A37" s="16" t="s">
        <v>44</v>
      </c>
      <c r="B37" s="18">
        <v>0</v>
      </c>
      <c r="C37" s="18">
        <v>0</v>
      </c>
      <c r="D37" s="17">
        <f>SUM([1]สป.!F187+[1]สป.!F194+[1]สป.!F199+[1]สป.!F205+[1]สป.!F212+[1]สป.!F219+[1]สป.!F225+[1]สป.!H427+[1]สป.!F443)</f>
        <v>541000</v>
      </c>
      <c r="E37" s="18">
        <v>0</v>
      </c>
      <c r="F37" s="18">
        <v>0</v>
      </c>
      <c r="G37" s="18">
        <v>0</v>
      </c>
      <c r="H37" s="18">
        <v>0</v>
      </c>
      <c r="I37" s="18">
        <f>SUM(B37:H37)</f>
        <v>541000</v>
      </c>
      <c r="J37" s="20" t="s">
        <v>31</v>
      </c>
      <c r="K37" s="20" t="s">
        <v>45</v>
      </c>
    </row>
    <row r="38" spans="1:11">
      <c r="A38" s="38" t="s">
        <v>46</v>
      </c>
      <c r="B38" s="18"/>
      <c r="C38" s="18"/>
      <c r="D38" s="18"/>
      <c r="E38" s="18"/>
      <c r="F38" s="18"/>
      <c r="G38" s="18"/>
      <c r="H38" s="18"/>
      <c r="I38" s="18"/>
      <c r="J38" s="20"/>
      <c r="K38" s="20"/>
    </row>
    <row r="39" spans="1:11">
      <c r="A39" s="16"/>
      <c r="B39" s="18"/>
      <c r="C39" s="18"/>
      <c r="D39" s="18"/>
      <c r="E39" s="18"/>
      <c r="F39" s="18"/>
      <c r="G39" s="18"/>
      <c r="H39" s="18"/>
      <c r="I39" s="18"/>
      <c r="J39" s="20"/>
      <c r="K39" s="20"/>
    </row>
    <row r="40" spans="1:11">
      <c r="A40" s="16"/>
      <c r="B40" s="18"/>
      <c r="C40" s="18"/>
      <c r="D40" s="18"/>
      <c r="E40" s="18"/>
      <c r="F40" s="18"/>
      <c r="G40" s="18"/>
      <c r="H40" s="18"/>
      <c r="I40" s="18"/>
      <c r="J40" s="20"/>
      <c r="K40" s="20"/>
    </row>
    <row r="41" spans="1:11" s="42" customFormat="1">
      <c r="A41" s="39"/>
      <c r="B41" s="40"/>
      <c r="C41" s="40"/>
      <c r="D41" s="40"/>
      <c r="E41" s="40"/>
      <c r="F41" s="40"/>
      <c r="G41" s="40"/>
      <c r="H41" s="40"/>
      <c r="I41" s="40"/>
      <c r="J41" s="41"/>
      <c r="K41" s="41"/>
    </row>
    <row r="42" spans="1:11" s="43" customFormat="1" ht="21.75" thickBot="1">
      <c r="A42" s="31" t="s">
        <v>47</v>
      </c>
      <c r="B42" s="32">
        <f t="shared" ref="B42:I42" si="1">SUM(B35:B41)</f>
        <v>0</v>
      </c>
      <c r="C42" s="32">
        <f t="shared" si="1"/>
        <v>0</v>
      </c>
      <c r="D42" s="32">
        <f t="shared" si="1"/>
        <v>541000</v>
      </c>
      <c r="E42" s="32">
        <f t="shared" si="1"/>
        <v>0</v>
      </c>
      <c r="F42" s="32">
        <f t="shared" si="1"/>
        <v>0</v>
      </c>
      <c r="G42" s="32">
        <f t="shared" si="1"/>
        <v>0</v>
      </c>
      <c r="H42" s="32">
        <f t="shared" si="1"/>
        <v>0</v>
      </c>
      <c r="I42" s="32">
        <f t="shared" si="1"/>
        <v>541000</v>
      </c>
      <c r="J42" s="31"/>
      <c r="K42" s="31"/>
    </row>
    <row r="43" spans="1:11" s="43" customFormat="1">
      <c r="A43" s="33"/>
      <c r="B43" s="34"/>
      <c r="C43" s="34"/>
      <c r="D43" s="34"/>
      <c r="E43" s="34"/>
      <c r="F43" s="34"/>
      <c r="G43" s="34"/>
      <c r="H43" s="34"/>
      <c r="I43" s="34"/>
      <c r="J43" s="33"/>
      <c r="K43" s="33"/>
    </row>
    <row r="44" spans="1:11" s="43" customFormat="1">
      <c r="A44" s="33"/>
      <c r="B44" s="34"/>
      <c r="C44" s="34"/>
      <c r="D44" s="34"/>
      <c r="E44" s="34"/>
      <c r="F44" s="34"/>
      <c r="G44" s="34"/>
      <c r="H44" s="34"/>
      <c r="I44" s="34"/>
      <c r="J44" s="33"/>
      <c r="K44" s="33"/>
    </row>
    <row r="45" spans="1:11" ht="23.25">
      <c r="A45" s="1" t="s">
        <v>48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23.25">
      <c r="A46" s="1" t="s">
        <v>1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23.25">
      <c r="A47" s="1" t="s">
        <v>37</v>
      </c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23.25">
      <c r="A48" s="1" t="s">
        <v>49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23.25">
      <c r="A49" s="1" t="s">
        <v>4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23.25">
      <c r="A50" s="1" t="s">
        <v>50</v>
      </c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s="5" customFormat="1" ht="23.25">
      <c r="A51" s="1" t="s">
        <v>51</v>
      </c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s="5" customFormat="1">
      <c r="A52" s="6" t="s">
        <v>11</v>
      </c>
      <c r="B52" s="7" t="s">
        <v>7</v>
      </c>
      <c r="C52" s="7" t="s">
        <v>8</v>
      </c>
      <c r="D52" s="7" t="s">
        <v>9</v>
      </c>
      <c r="E52" s="7" t="s">
        <v>10</v>
      </c>
      <c r="F52" s="7" t="s">
        <v>11</v>
      </c>
      <c r="G52" s="7" t="s">
        <v>11</v>
      </c>
      <c r="H52" s="7" t="s">
        <v>12</v>
      </c>
      <c r="I52" s="7" t="s">
        <v>11</v>
      </c>
      <c r="J52" s="6" t="s">
        <v>13</v>
      </c>
      <c r="K52" s="6" t="s">
        <v>11</v>
      </c>
    </row>
    <row r="53" spans="1:11" s="5" customFormat="1">
      <c r="A53" s="8" t="s">
        <v>14</v>
      </c>
      <c r="B53" s="9" t="s">
        <v>15</v>
      </c>
      <c r="C53" s="9" t="s">
        <v>16</v>
      </c>
      <c r="D53" s="9" t="s">
        <v>17</v>
      </c>
      <c r="E53" s="9" t="s">
        <v>18</v>
      </c>
      <c r="F53" s="9" t="s">
        <v>19</v>
      </c>
      <c r="G53" s="9" t="s">
        <v>20</v>
      </c>
      <c r="H53" s="9" t="s">
        <v>21</v>
      </c>
      <c r="I53" s="9" t="s">
        <v>22</v>
      </c>
      <c r="J53" s="8" t="s">
        <v>23</v>
      </c>
      <c r="K53" s="8" t="s">
        <v>24</v>
      </c>
    </row>
    <row r="54" spans="1:11">
      <c r="A54" s="10"/>
      <c r="B54" s="11" t="s">
        <v>25</v>
      </c>
      <c r="C54" s="11"/>
      <c r="D54" s="11" t="s">
        <v>26</v>
      </c>
      <c r="E54" s="11"/>
      <c r="F54" s="11" t="s">
        <v>11</v>
      </c>
      <c r="G54" s="11"/>
      <c r="H54" s="11" t="s">
        <v>27</v>
      </c>
      <c r="I54" s="11"/>
      <c r="J54" s="10" t="s">
        <v>28</v>
      </c>
      <c r="K54" s="10"/>
    </row>
    <row r="55" spans="1:11">
      <c r="A55" s="35"/>
      <c r="B55" s="36"/>
      <c r="C55" s="37"/>
      <c r="D55" s="37"/>
      <c r="E55" s="37"/>
      <c r="F55" s="37"/>
      <c r="G55" s="37"/>
      <c r="H55" s="37"/>
      <c r="I55" s="37"/>
      <c r="J55" s="35"/>
      <c r="K55" s="35"/>
    </row>
    <row r="56" spans="1:11">
      <c r="A56" s="16" t="s">
        <v>41</v>
      </c>
      <c r="B56" s="18">
        <v>0</v>
      </c>
      <c r="C56" s="18">
        <v>0</v>
      </c>
      <c r="D56" s="17">
        <f>SUM([1]สป.!F419+[1]สป.!H432)</f>
        <v>40000</v>
      </c>
      <c r="E56" s="18" t="s">
        <v>52</v>
      </c>
      <c r="F56" s="18" t="s">
        <v>30</v>
      </c>
      <c r="G56" s="18">
        <v>0</v>
      </c>
      <c r="H56" s="18">
        <v>0</v>
      </c>
      <c r="I56" s="18">
        <f>SUM(B56:H56)</f>
        <v>40000</v>
      </c>
      <c r="J56" s="20" t="s">
        <v>31</v>
      </c>
      <c r="K56" s="20" t="s">
        <v>53</v>
      </c>
    </row>
    <row r="57" spans="1:11">
      <c r="A57" s="16" t="s">
        <v>54</v>
      </c>
      <c r="B57" s="18"/>
      <c r="C57" s="18"/>
      <c r="D57" s="18"/>
      <c r="E57" s="18"/>
      <c r="F57" s="18"/>
      <c r="G57" s="18"/>
      <c r="H57" s="18"/>
      <c r="I57" s="18"/>
      <c r="J57" s="20"/>
      <c r="K57" s="20"/>
    </row>
    <row r="58" spans="1:11">
      <c r="A58" s="16" t="s">
        <v>55</v>
      </c>
      <c r="B58" s="18" t="s">
        <v>52</v>
      </c>
      <c r="C58" s="18" t="s">
        <v>52</v>
      </c>
      <c r="D58" s="17">
        <f>SUM([1]สป.!F231,[1]สป.!F363,[1]สป.!F453)</f>
        <v>1336040</v>
      </c>
      <c r="E58" s="18" t="s">
        <v>52</v>
      </c>
      <c r="F58" s="17">
        <f>SUM([1]สป.!F487)</f>
        <v>1045200</v>
      </c>
      <c r="G58" s="18">
        <v>0</v>
      </c>
      <c r="H58" s="18" t="s">
        <v>30</v>
      </c>
      <c r="I58" s="18">
        <f>SUM(B58:H58)</f>
        <v>2381240</v>
      </c>
      <c r="J58" s="20" t="s">
        <v>31</v>
      </c>
      <c r="K58" s="20" t="s">
        <v>56</v>
      </c>
    </row>
    <row r="59" spans="1:11">
      <c r="A59" s="16" t="s">
        <v>57</v>
      </c>
      <c r="B59" s="18"/>
      <c r="C59" s="18"/>
      <c r="D59" s="18"/>
      <c r="E59" s="18"/>
      <c r="F59" s="18"/>
      <c r="G59" s="18"/>
      <c r="H59" s="18"/>
      <c r="I59" s="18"/>
      <c r="J59" s="20"/>
      <c r="K59" s="20"/>
    </row>
    <row r="60" spans="1:11">
      <c r="A60" s="16"/>
      <c r="B60" s="18"/>
      <c r="C60" s="18"/>
      <c r="D60" s="18"/>
      <c r="E60" s="18"/>
      <c r="F60" s="18"/>
      <c r="G60" s="18"/>
      <c r="H60" s="18"/>
      <c r="I60" s="18"/>
      <c r="J60" s="20"/>
      <c r="K60" s="20"/>
    </row>
    <row r="61" spans="1:11">
      <c r="A61" s="16" t="s">
        <v>58</v>
      </c>
      <c r="B61" s="18" t="s">
        <v>52</v>
      </c>
      <c r="C61" s="18" t="s">
        <v>30</v>
      </c>
      <c r="D61" s="18" t="s">
        <v>30</v>
      </c>
      <c r="E61" s="18" t="s">
        <v>52</v>
      </c>
      <c r="F61" s="18" t="s">
        <v>52</v>
      </c>
      <c r="G61" s="18" t="s">
        <v>52</v>
      </c>
      <c r="H61" s="18" t="s">
        <v>52</v>
      </c>
      <c r="I61" s="18">
        <f>SUM(B61:H61)</f>
        <v>0</v>
      </c>
      <c r="J61" s="20" t="s">
        <v>31</v>
      </c>
      <c r="K61" s="20" t="s">
        <v>59</v>
      </c>
    </row>
    <row r="62" spans="1:11">
      <c r="A62" s="16"/>
      <c r="B62" s="18"/>
      <c r="C62" s="18"/>
      <c r="D62" s="18"/>
      <c r="E62" s="18"/>
      <c r="F62" s="18"/>
      <c r="G62" s="18"/>
      <c r="H62" s="18"/>
      <c r="I62" s="18"/>
      <c r="J62" s="20"/>
      <c r="K62" s="20"/>
    </row>
    <row r="63" spans="1:11">
      <c r="A63" s="16" t="s">
        <v>60</v>
      </c>
      <c r="B63" s="18" t="s">
        <v>52</v>
      </c>
      <c r="C63" s="18" t="s">
        <v>30</v>
      </c>
      <c r="D63" s="18">
        <v>0</v>
      </c>
      <c r="E63" s="18" t="s">
        <v>52</v>
      </c>
      <c r="F63" s="18" t="s">
        <v>52</v>
      </c>
      <c r="G63" s="18" t="s">
        <v>52</v>
      </c>
      <c r="H63" s="18" t="s">
        <v>52</v>
      </c>
      <c r="I63" s="18">
        <f>SUM(B63:H63)</f>
        <v>0</v>
      </c>
      <c r="J63" s="20" t="s">
        <v>31</v>
      </c>
      <c r="K63" s="20" t="s">
        <v>61</v>
      </c>
    </row>
    <row r="64" spans="1:11" s="42" customFormat="1">
      <c r="A64" s="27"/>
      <c r="B64" s="28"/>
      <c r="C64" s="28"/>
      <c r="D64" s="28"/>
      <c r="E64" s="28"/>
      <c r="F64" s="28"/>
      <c r="G64" s="28"/>
      <c r="H64" s="28"/>
      <c r="I64" s="28"/>
      <c r="J64" s="29"/>
      <c r="K64" s="29"/>
    </row>
    <row r="65" spans="1:11" s="43" customFormat="1" ht="21.75" thickBot="1">
      <c r="A65" s="44" t="s">
        <v>62</v>
      </c>
      <c r="B65" s="45">
        <f t="shared" ref="B65:I65" si="2">SUM(B56:B63)</f>
        <v>0</v>
      </c>
      <c r="C65" s="45">
        <f t="shared" si="2"/>
        <v>0</v>
      </c>
      <c r="D65" s="45">
        <f t="shared" si="2"/>
        <v>1376040</v>
      </c>
      <c r="E65" s="45">
        <f t="shared" si="2"/>
        <v>0</v>
      </c>
      <c r="F65" s="45">
        <f t="shared" si="2"/>
        <v>1045200</v>
      </c>
      <c r="G65" s="45">
        <f t="shared" si="2"/>
        <v>0</v>
      </c>
      <c r="H65" s="45">
        <f t="shared" si="2"/>
        <v>0</v>
      </c>
      <c r="I65" s="45">
        <f t="shared" si="2"/>
        <v>2421240</v>
      </c>
      <c r="J65" s="44"/>
      <c r="K65" s="44"/>
    </row>
    <row r="66" spans="1:11" s="43" customFormat="1" ht="21.75" thickTop="1">
      <c r="A66" s="33"/>
      <c r="B66" s="34"/>
      <c r="C66" s="34"/>
      <c r="D66" s="34"/>
      <c r="E66" s="34"/>
      <c r="F66" s="34"/>
      <c r="G66" s="34"/>
      <c r="H66" s="34"/>
      <c r="I66" s="34"/>
      <c r="J66" s="33"/>
      <c r="K66" s="33"/>
    </row>
    <row r="67" spans="1:11" ht="23.25">
      <c r="A67" s="1" t="s">
        <v>63</v>
      </c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23.25">
      <c r="A68" s="1" t="s">
        <v>1</v>
      </c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23.25">
      <c r="A69" s="1" t="s">
        <v>37</v>
      </c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23.25">
      <c r="A70" s="1" t="s">
        <v>4</v>
      </c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23.25">
      <c r="A71" s="1" t="s">
        <v>50</v>
      </c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s="5" customFormat="1" ht="23.25">
      <c r="A72" s="1" t="s">
        <v>64</v>
      </c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s="5" customFormat="1">
      <c r="A73" s="6" t="s">
        <v>11</v>
      </c>
      <c r="B73" s="7" t="s">
        <v>7</v>
      </c>
      <c r="C73" s="7" t="s">
        <v>8</v>
      </c>
      <c r="D73" s="7" t="s">
        <v>9</v>
      </c>
      <c r="E73" s="7" t="s">
        <v>10</v>
      </c>
      <c r="F73" s="7" t="s">
        <v>11</v>
      </c>
      <c r="G73" s="7" t="s">
        <v>11</v>
      </c>
      <c r="H73" s="7" t="s">
        <v>12</v>
      </c>
      <c r="I73" s="7" t="s">
        <v>11</v>
      </c>
      <c r="J73" s="6" t="s">
        <v>13</v>
      </c>
      <c r="K73" s="6" t="s">
        <v>11</v>
      </c>
    </row>
    <row r="74" spans="1:11" s="5" customFormat="1">
      <c r="A74" s="8" t="s">
        <v>14</v>
      </c>
      <c r="B74" s="9" t="s">
        <v>15</v>
      </c>
      <c r="C74" s="9" t="s">
        <v>16</v>
      </c>
      <c r="D74" s="9" t="s">
        <v>17</v>
      </c>
      <c r="E74" s="9" t="s">
        <v>18</v>
      </c>
      <c r="F74" s="9" t="s">
        <v>19</v>
      </c>
      <c r="G74" s="9" t="s">
        <v>20</v>
      </c>
      <c r="H74" s="9" t="s">
        <v>21</v>
      </c>
      <c r="I74" s="9" t="s">
        <v>22</v>
      </c>
      <c r="J74" s="8" t="s">
        <v>23</v>
      </c>
      <c r="K74" s="8" t="s">
        <v>24</v>
      </c>
    </row>
    <row r="75" spans="1:11" ht="21.75" customHeight="1">
      <c r="A75" s="10"/>
      <c r="B75" s="11" t="s">
        <v>25</v>
      </c>
      <c r="C75" s="11"/>
      <c r="D75" s="11" t="s">
        <v>26</v>
      </c>
      <c r="E75" s="11"/>
      <c r="F75" s="11" t="s">
        <v>11</v>
      </c>
      <c r="G75" s="11"/>
      <c r="H75" s="11" t="s">
        <v>27</v>
      </c>
      <c r="I75" s="11"/>
      <c r="J75" s="10" t="s">
        <v>28</v>
      </c>
      <c r="K75" s="10"/>
    </row>
    <row r="76" spans="1:11">
      <c r="A76" s="35"/>
      <c r="B76" s="36"/>
      <c r="C76" s="37"/>
      <c r="D76" s="37"/>
      <c r="E76" s="37"/>
      <c r="F76" s="37"/>
      <c r="G76" s="37"/>
      <c r="H76" s="37"/>
      <c r="I76" s="37"/>
      <c r="J76" s="35"/>
      <c r="K76" s="35"/>
    </row>
    <row r="77" spans="1:11">
      <c r="A77" s="16" t="s">
        <v>65</v>
      </c>
      <c r="B77" s="17">
        <f>SUM([1]สาธารณสุข!F9)</f>
        <v>1097200</v>
      </c>
      <c r="C77" s="17">
        <f>SUM([1]สาธารณสุข!F36)</f>
        <v>313800</v>
      </c>
      <c r="D77" s="17">
        <f>SUM([1]สาธารณสุข!F46+[1]สาธารณสุข!F50+[1]สาธารณสุข!F53+[1]สาธารณสุข!F57+[1]สาธารณสุข!F61+[1]สาธารณสุข!F74+[1]สาธารณสุข!F80+[1]สาธารณสุข!F96+[1]สาธารณสุข!F169+[1]สาธารณสุข!F182+[1]สาธารณสุข!F189+[1]สาธารณสุข!F192+[1]สาธารณสุข!F198+[1]สาธารณสุข!F203+[1]สาธารณสุข!F209+[1]สาธารณสุข!F217+[1]สาธารณสุข!F222+[1]สาธารณสุข!F228+[1]สาธารณสุข!F231+[1]สาธารณสุข!F235)</f>
        <v>1465230</v>
      </c>
      <c r="E77" s="18" t="s">
        <v>66</v>
      </c>
      <c r="F77" s="18"/>
      <c r="G77" s="18" t="s">
        <v>66</v>
      </c>
      <c r="H77" s="18">
        <v>0</v>
      </c>
      <c r="I77" s="18">
        <f>SUM(B77:H77)</f>
        <v>2876230</v>
      </c>
      <c r="J77" s="20" t="s">
        <v>67</v>
      </c>
      <c r="K77" s="20" t="s">
        <v>68</v>
      </c>
    </row>
    <row r="78" spans="1:11" ht="23.25" customHeight="1">
      <c r="A78" s="16" t="s">
        <v>69</v>
      </c>
      <c r="B78" s="18"/>
      <c r="C78" s="18"/>
      <c r="D78" s="18"/>
      <c r="E78" s="18"/>
      <c r="F78" s="18"/>
      <c r="G78" s="18"/>
      <c r="H78" s="18"/>
      <c r="I78" s="18"/>
      <c r="J78" s="20"/>
      <c r="K78" s="20"/>
    </row>
    <row r="79" spans="1:11">
      <c r="A79" s="16"/>
      <c r="B79" s="18"/>
      <c r="C79" s="18"/>
      <c r="D79" s="18"/>
      <c r="E79" s="18"/>
      <c r="F79" s="18"/>
      <c r="G79" s="18"/>
      <c r="H79" s="18"/>
      <c r="I79" s="18"/>
      <c r="J79" s="20"/>
      <c r="K79" s="20"/>
    </row>
    <row r="80" spans="1:11" ht="25.5" customHeight="1">
      <c r="A80" s="16" t="s">
        <v>70</v>
      </c>
      <c r="B80" s="18" t="s">
        <v>52</v>
      </c>
      <c r="C80" s="18" t="s">
        <v>52</v>
      </c>
      <c r="D80" s="18" t="s">
        <v>52</v>
      </c>
      <c r="E80" s="18" t="s">
        <v>52</v>
      </c>
      <c r="F80" s="18"/>
      <c r="G80" s="18" t="s">
        <v>52</v>
      </c>
      <c r="H80" s="18" t="s">
        <v>52</v>
      </c>
      <c r="I80" s="18">
        <f>SUM(B80:H80)</f>
        <v>0</v>
      </c>
      <c r="J80" s="20" t="s">
        <v>67</v>
      </c>
      <c r="K80" s="20" t="s">
        <v>71</v>
      </c>
    </row>
    <row r="81" spans="1:11">
      <c r="A81" s="16" t="s">
        <v>11</v>
      </c>
      <c r="B81" s="18"/>
      <c r="C81" s="18"/>
      <c r="D81" s="18"/>
      <c r="E81" s="18"/>
      <c r="F81" s="18"/>
      <c r="G81" s="18"/>
      <c r="H81" s="18"/>
      <c r="I81" s="18"/>
      <c r="J81" s="20"/>
      <c r="K81" s="20"/>
    </row>
    <row r="82" spans="1:11">
      <c r="A82" s="16" t="s">
        <v>72</v>
      </c>
      <c r="B82" s="18">
        <v>0</v>
      </c>
      <c r="C82" s="18" t="s">
        <v>52</v>
      </c>
      <c r="D82" s="17">
        <f>SUM([1]สาธารณสุข!F109+[1]สาธารณสุข!F115+[1]สาธารณสุข!F121+[1]สาธารณสุข!F126+[1]สาธารณสุข!F131+[1]สาธารณสุข!F137+[1]สาธารณสุข!F144+[1]สาธารณสุข!F148+[1]สาธารณสุข!F153+[1]สาธารณสุข!F157+[1]สาธารณสุข!F163)</f>
        <v>535000</v>
      </c>
      <c r="E82" s="18" t="s">
        <v>52</v>
      </c>
      <c r="F82" s="17">
        <f>SUM([1]สาธารณสุข!F242)</f>
        <v>70000</v>
      </c>
      <c r="G82" s="18" t="s">
        <v>52</v>
      </c>
      <c r="H82" s="17">
        <f>SUM([1]สาธารณสุข!F256+[1]สาธารณสุข!F269+[1]สาธารณสุข!F275)</f>
        <v>1365100</v>
      </c>
      <c r="I82" s="18">
        <f>SUM(B82:H82)</f>
        <v>1970100</v>
      </c>
      <c r="J82" s="20" t="s">
        <v>67</v>
      </c>
      <c r="K82" s="20" t="s">
        <v>73</v>
      </c>
    </row>
    <row r="83" spans="1:11" ht="21.75" customHeight="1">
      <c r="A83" s="16" t="s">
        <v>74</v>
      </c>
      <c r="B83" s="18"/>
      <c r="C83" s="18"/>
      <c r="D83" s="18"/>
      <c r="E83" s="18"/>
      <c r="F83" s="18"/>
      <c r="G83" s="18"/>
      <c r="H83" s="18"/>
      <c r="I83" s="18"/>
      <c r="J83" s="20"/>
      <c r="K83" s="20"/>
    </row>
    <row r="84" spans="1:11">
      <c r="A84" s="16"/>
      <c r="B84" s="18"/>
      <c r="C84" s="18"/>
      <c r="D84" s="18"/>
      <c r="E84" s="18"/>
      <c r="F84" s="18"/>
      <c r="G84" s="18"/>
      <c r="H84" s="18"/>
      <c r="I84" s="18"/>
      <c r="J84" s="20"/>
      <c r="K84" s="20"/>
    </row>
    <row r="85" spans="1:11" s="42" customFormat="1">
      <c r="A85" s="39"/>
      <c r="B85" s="40"/>
      <c r="C85" s="40"/>
      <c r="D85" s="40"/>
      <c r="E85" s="40"/>
      <c r="F85" s="40"/>
      <c r="G85" s="40"/>
      <c r="H85" s="40"/>
      <c r="I85" s="40"/>
      <c r="J85" s="41"/>
      <c r="K85" s="41"/>
    </row>
    <row r="86" spans="1:11" s="48" customFormat="1" ht="21.75" thickBot="1">
      <c r="A86" s="46" t="s">
        <v>75</v>
      </c>
      <c r="B86" s="47">
        <f>SUM(B77:B85)</f>
        <v>1097200</v>
      </c>
      <c r="C86" s="47">
        <f>SUM(C77:C85)</f>
        <v>313800</v>
      </c>
      <c r="D86" s="47">
        <f>SUM(D77:D85)</f>
        <v>2000230</v>
      </c>
      <c r="E86" s="47" t="s">
        <v>30</v>
      </c>
      <c r="F86" s="47">
        <f>SUM(F77:F85)</f>
        <v>70000</v>
      </c>
      <c r="G86" s="47" t="s">
        <v>30</v>
      </c>
      <c r="H86" s="47">
        <f>SUM(H77:H85)</f>
        <v>1365100</v>
      </c>
      <c r="I86" s="47">
        <f>SUM(I77:I85)</f>
        <v>4846330</v>
      </c>
      <c r="J86" s="46"/>
      <c r="K86" s="46"/>
    </row>
    <row r="87" spans="1:11" s="43" customFormat="1">
      <c r="A87" s="33"/>
      <c r="B87" s="34"/>
      <c r="C87" s="34"/>
      <c r="D87" s="34"/>
      <c r="E87" s="34"/>
      <c r="F87" s="34"/>
      <c r="G87" s="34"/>
      <c r="H87" s="34"/>
      <c r="I87" s="34"/>
      <c r="J87" s="33"/>
      <c r="K87" s="33"/>
    </row>
    <row r="88" spans="1:11" s="43" customFormat="1">
      <c r="A88" s="33"/>
      <c r="B88" s="34"/>
      <c r="C88" s="34"/>
      <c r="D88" s="34"/>
      <c r="E88" s="34"/>
      <c r="F88" s="34"/>
      <c r="G88" s="34"/>
      <c r="H88" s="34"/>
      <c r="I88" s="34"/>
      <c r="J88" s="33"/>
      <c r="K88" s="33"/>
    </row>
    <row r="89" spans="1:11" ht="23.25">
      <c r="A89" s="1" t="s">
        <v>76</v>
      </c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23.25">
      <c r="A90" s="1" t="s">
        <v>1</v>
      </c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23.25">
      <c r="A91" s="1" t="s">
        <v>37</v>
      </c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23.25">
      <c r="A92" s="1" t="s">
        <v>49</v>
      </c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23.25">
      <c r="A93" s="1" t="s">
        <v>4</v>
      </c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23.25">
      <c r="A94" s="1" t="s">
        <v>50</v>
      </c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23.25">
      <c r="A95" s="1" t="s">
        <v>77</v>
      </c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s="5" customFormat="1">
      <c r="A96" s="2"/>
      <c r="B96" s="3"/>
      <c r="C96" s="4"/>
      <c r="D96" s="4"/>
      <c r="E96" s="4"/>
      <c r="F96" s="4"/>
      <c r="G96" s="4"/>
      <c r="H96" s="4"/>
      <c r="I96" s="4"/>
      <c r="J96" s="2"/>
      <c r="K96" s="2"/>
    </row>
    <row r="97" spans="1:11" s="5" customFormat="1">
      <c r="A97" s="6" t="s">
        <v>11</v>
      </c>
      <c r="B97" s="7" t="s">
        <v>7</v>
      </c>
      <c r="C97" s="7" t="s">
        <v>8</v>
      </c>
      <c r="D97" s="7" t="s">
        <v>9</v>
      </c>
      <c r="E97" s="7" t="s">
        <v>10</v>
      </c>
      <c r="F97" s="7" t="s">
        <v>11</v>
      </c>
      <c r="G97" s="7" t="s">
        <v>11</v>
      </c>
      <c r="H97" s="7" t="s">
        <v>12</v>
      </c>
      <c r="I97" s="7" t="s">
        <v>11</v>
      </c>
      <c r="J97" s="6" t="s">
        <v>13</v>
      </c>
      <c r="K97" s="6" t="s">
        <v>11</v>
      </c>
    </row>
    <row r="98" spans="1:11" s="5" customFormat="1">
      <c r="A98" s="8" t="s">
        <v>14</v>
      </c>
      <c r="B98" s="9" t="s">
        <v>15</v>
      </c>
      <c r="C98" s="9" t="s">
        <v>16</v>
      </c>
      <c r="D98" s="9" t="s">
        <v>17</v>
      </c>
      <c r="E98" s="9" t="s">
        <v>18</v>
      </c>
      <c r="F98" s="9" t="s">
        <v>19</v>
      </c>
      <c r="G98" s="9" t="s">
        <v>20</v>
      </c>
      <c r="H98" s="9" t="s">
        <v>21</v>
      </c>
      <c r="I98" s="9" t="s">
        <v>22</v>
      </c>
      <c r="J98" s="8" t="s">
        <v>23</v>
      </c>
      <c r="K98" s="8" t="s">
        <v>24</v>
      </c>
    </row>
    <row r="99" spans="1:11">
      <c r="A99" s="10"/>
      <c r="B99" s="11" t="s">
        <v>25</v>
      </c>
      <c r="C99" s="11"/>
      <c r="D99" s="11" t="s">
        <v>26</v>
      </c>
      <c r="E99" s="11"/>
      <c r="F99" s="11" t="s">
        <v>11</v>
      </c>
      <c r="G99" s="11"/>
      <c r="H99" s="11" t="s">
        <v>27</v>
      </c>
      <c r="I99" s="11"/>
      <c r="J99" s="10" t="s">
        <v>28</v>
      </c>
      <c r="K99" s="10"/>
    </row>
    <row r="100" spans="1:11">
      <c r="A100" s="35"/>
      <c r="B100" s="36"/>
      <c r="C100" s="37"/>
      <c r="D100" s="37"/>
      <c r="E100" s="37"/>
      <c r="F100" s="37"/>
      <c r="G100" s="37"/>
      <c r="H100" s="37"/>
      <c r="I100" s="37"/>
      <c r="J100" s="35"/>
      <c r="K100" s="35"/>
    </row>
    <row r="101" spans="1:11">
      <c r="A101" s="16" t="s">
        <v>78</v>
      </c>
      <c r="B101" s="18">
        <v>0</v>
      </c>
      <c r="C101" s="18" t="s">
        <v>52</v>
      </c>
      <c r="D101" s="18" t="s">
        <v>30</v>
      </c>
      <c r="E101" s="18" t="s">
        <v>66</v>
      </c>
      <c r="F101" s="18" t="s">
        <v>52</v>
      </c>
      <c r="G101" s="18" t="s">
        <v>66</v>
      </c>
      <c r="H101" s="18" t="s">
        <v>66</v>
      </c>
      <c r="I101" s="18">
        <f>SUM(B101:H101)</f>
        <v>0</v>
      </c>
      <c r="J101" s="20" t="s">
        <v>31</v>
      </c>
      <c r="K101" s="20" t="s">
        <v>79</v>
      </c>
    </row>
    <row r="102" spans="1:11">
      <c r="A102" s="16" t="s">
        <v>80</v>
      </c>
      <c r="B102" s="18"/>
      <c r="C102" s="18"/>
      <c r="D102" s="18"/>
      <c r="E102" s="18"/>
      <c r="F102" s="18"/>
      <c r="G102" s="18"/>
      <c r="H102" s="18"/>
      <c r="I102" s="18"/>
      <c r="J102" s="20"/>
      <c r="K102" s="20"/>
    </row>
    <row r="103" spans="1:11">
      <c r="A103" s="16"/>
      <c r="B103" s="18"/>
      <c r="C103" s="18"/>
      <c r="D103" s="18"/>
      <c r="E103" s="18"/>
      <c r="F103" s="18"/>
      <c r="G103" s="18"/>
      <c r="H103" s="18"/>
      <c r="I103" s="18"/>
      <c r="J103" s="20"/>
      <c r="K103" s="20"/>
    </row>
    <row r="104" spans="1:11">
      <c r="A104" s="16" t="s">
        <v>81</v>
      </c>
      <c r="B104" s="18" t="s">
        <v>30</v>
      </c>
      <c r="C104" s="18" t="s">
        <v>30</v>
      </c>
      <c r="D104" s="18">
        <v>0</v>
      </c>
      <c r="E104" s="18" t="s">
        <v>30</v>
      </c>
      <c r="F104" s="17">
        <f>SUM([1]สป.!F500)</f>
        <v>50000</v>
      </c>
      <c r="G104" s="18">
        <v>0</v>
      </c>
      <c r="H104" s="18">
        <v>0</v>
      </c>
      <c r="I104" s="18">
        <f>SUM(B104:H104)</f>
        <v>50000</v>
      </c>
      <c r="J104" s="20" t="s">
        <v>31</v>
      </c>
      <c r="K104" s="20" t="s">
        <v>82</v>
      </c>
    </row>
    <row r="105" spans="1:11">
      <c r="A105" s="16" t="s">
        <v>80</v>
      </c>
      <c r="B105" s="18"/>
      <c r="C105" s="18"/>
      <c r="D105" s="18"/>
      <c r="E105" s="18"/>
      <c r="F105" s="18"/>
      <c r="G105" s="18"/>
      <c r="H105" s="18"/>
      <c r="I105" s="18"/>
      <c r="J105" s="20"/>
      <c r="K105" s="20"/>
    </row>
    <row r="106" spans="1:11">
      <c r="A106" s="39"/>
      <c r="B106" s="40"/>
      <c r="C106" s="40"/>
      <c r="D106" s="40"/>
      <c r="E106" s="40"/>
      <c r="F106" s="40"/>
      <c r="G106" s="40"/>
      <c r="H106" s="40"/>
      <c r="I106" s="40"/>
      <c r="J106" s="41"/>
      <c r="K106" s="41"/>
    </row>
    <row r="107" spans="1:11" ht="21.75" thickBot="1">
      <c r="A107" s="31" t="s">
        <v>83</v>
      </c>
      <c r="B107" s="32">
        <f t="shared" ref="B107:H107" si="3">SUM(B101:B106)</f>
        <v>0</v>
      </c>
      <c r="C107" s="32">
        <f t="shared" si="3"/>
        <v>0</v>
      </c>
      <c r="D107" s="32">
        <f t="shared" si="3"/>
        <v>0</v>
      </c>
      <c r="E107" s="32">
        <f t="shared" si="3"/>
        <v>0</v>
      </c>
      <c r="F107" s="32">
        <f t="shared" si="3"/>
        <v>50000</v>
      </c>
      <c r="G107" s="32">
        <f t="shared" si="3"/>
        <v>0</v>
      </c>
      <c r="H107" s="32">
        <f t="shared" si="3"/>
        <v>0</v>
      </c>
      <c r="I107" s="32">
        <f>SUM(B107:H107)</f>
        <v>50000</v>
      </c>
      <c r="J107" s="31"/>
      <c r="K107" s="31"/>
    </row>
    <row r="108" spans="1:11">
      <c r="A108" s="33"/>
      <c r="B108" s="34"/>
      <c r="C108" s="34"/>
      <c r="D108" s="34"/>
      <c r="E108" s="34"/>
      <c r="F108" s="34"/>
      <c r="G108" s="34"/>
      <c r="H108" s="34"/>
      <c r="I108" s="34"/>
      <c r="J108" s="33"/>
      <c r="K108" s="33"/>
    </row>
    <row r="109" spans="1:11">
      <c r="A109" s="33"/>
      <c r="B109" s="34"/>
      <c r="C109" s="34"/>
      <c r="D109" s="34"/>
      <c r="E109" s="34"/>
      <c r="F109" s="34"/>
      <c r="G109" s="34"/>
      <c r="H109" s="34"/>
      <c r="I109" s="34"/>
      <c r="J109" s="33"/>
      <c r="K109" s="33"/>
    </row>
    <row r="110" spans="1:11">
      <c r="A110" s="33"/>
      <c r="B110" s="34"/>
      <c r="C110" s="34"/>
      <c r="D110" s="34"/>
      <c r="E110" s="34"/>
      <c r="F110" s="34"/>
      <c r="G110" s="34"/>
      <c r="H110" s="34"/>
      <c r="I110" s="34"/>
      <c r="J110" s="33"/>
      <c r="K110" s="33"/>
    </row>
    <row r="111" spans="1:11" ht="23.25">
      <c r="A111" s="1" t="s">
        <v>84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23.25">
      <c r="A112" s="1" t="s">
        <v>1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23.25">
      <c r="A113" s="1" t="s">
        <v>37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23.25">
      <c r="A114" s="1" t="s">
        <v>49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23.25">
      <c r="A115" s="1" t="s">
        <v>4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23.25">
      <c r="A116" s="1" t="s">
        <v>50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s="5" customFormat="1" ht="23.25">
      <c r="A117" s="1" t="s">
        <v>85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s="5" customFormat="1">
      <c r="A118" s="6" t="s">
        <v>11</v>
      </c>
      <c r="B118" s="7" t="s">
        <v>7</v>
      </c>
      <c r="C118" s="7" t="s">
        <v>8</v>
      </c>
      <c r="D118" s="7" t="s">
        <v>9</v>
      </c>
      <c r="E118" s="7" t="s">
        <v>10</v>
      </c>
      <c r="F118" s="7" t="s">
        <v>11</v>
      </c>
      <c r="G118" s="7" t="s">
        <v>11</v>
      </c>
      <c r="H118" s="7" t="s">
        <v>12</v>
      </c>
      <c r="I118" s="7" t="s">
        <v>11</v>
      </c>
      <c r="J118" s="6" t="s">
        <v>13</v>
      </c>
      <c r="K118" s="6" t="s">
        <v>11</v>
      </c>
    </row>
    <row r="119" spans="1:11" s="5" customFormat="1">
      <c r="A119" s="8" t="s">
        <v>14</v>
      </c>
      <c r="B119" s="9" t="s">
        <v>15</v>
      </c>
      <c r="C119" s="9" t="s">
        <v>16</v>
      </c>
      <c r="D119" s="9" t="s">
        <v>17</v>
      </c>
      <c r="E119" s="9" t="s">
        <v>18</v>
      </c>
      <c r="F119" s="9" t="s">
        <v>19</v>
      </c>
      <c r="G119" s="9" t="s">
        <v>20</v>
      </c>
      <c r="H119" s="9" t="s">
        <v>21</v>
      </c>
      <c r="I119" s="9" t="s">
        <v>22</v>
      </c>
      <c r="J119" s="8" t="s">
        <v>23</v>
      </c>
      <c r="K119" s="8" t="s">
        <v>24</v>
      </c>
    </row>
    <row r="120" spans="1:11" ht="22.5" customHeight="1">
      <c r="A120" s="10"/>
      <c r="B120" s="11" t="s">
        <v>25</v>
      </c>
      <c r="C120" s="11"/>
      <c r="D120" s="11" t="s">
        <v>26</v>
      </c>
      <c r="E120" s="11"/>
      <c r="F120" s="11" t="s">
        <v>11</v>
      </c>
      <c r="G120" s="11"/>
      <c r="H120" s="11" t="s">
        <v>27</v>
      </c>
      <c r="I120" s="11"/>
      <c r="J120" s="10" t="s">
        <v>28</v>
      </c>
      <c r="K120" s="10"/>
    </row>
    <row r="121" spans="1:11" s="15" customFormat="1" ht="23.25" customHeight="1">
      <c r="A121" s="12" t="s">
        <v>41</v>
      </c>
      <c r="B121" s="49">
        <f>SUM([1]กองช่าง!F10)</f>
        <v>1271100</v>
      </c>
      <c r="C121" s="49">
        <f>SUM([1]กองช่าง!F44)</f>
        <v>445680</v>
      </c>
      <c r="D121" s="49">
        <f>SUM([1]กองช่าง!F54+[1]กองช่าง!F59+[1]กองช่าง!F63+[1]กองช่าง!F68+[1]กองช่าง!F73+[1]กองช่าง!F80+[1]กองช่าง!F87+[1]กองช่าง!F94+[1]กองช่าง!F112+[1]กองช่าง!F119+[1]กองช่าง!F126+[1]กองช่าง!F133+[1]กองช่าง!F137+[1]กองช่าง!F145+[1]กองช่าง!F151+[1]กองช่าง!F158+[1]กองช่าง!F163+[1]กองช่าง!F170+[1]กองช่าง!F175+[1]กองช่าง!F181)</f>
        <v>924090</v>
      </c>
      <c r="E121" s="13">
        <v>0</v>
      </c>
      <c r="F121" s="13" t="s">
        <v>30</v>
      </c>
      <c r="G121" s="13">
        <f>SUM([1]กองช่าง!D320)</f>
        <v>0</v>
      </c>
      <c r="H121" s="49">
        <f>SUM([1]กองช่าง!F205+[1]กองช่าง!F210+[1]กองช่าง!F223+[1]กองช่าง!F241)</f>
        <v>50900</v>
      </c>
      <c r="I121" s="49">
        <f>SUM(B121:H121)</f>
        <v>2691770</v>
      </c>
      <c r="J121" s="50" t="s">
        <v>86</v>
      </c>
      <c r="K121" s="50" t="s">
        <v>87</v>
      </c>
    </row>
    <row r="122" spans="1:11" s="21" customFormat="1" ht="23.25" customHeight="1">
      <c r="A122" s="16" t="s">
        <v>88</v>
      </c>
      <c r="B122" s="18"/>
      <c r="C122" s="18"/>
      <c r="D122" s="18"/>
      <c r="E122" s="18"/>
      <c r="F122" s="18"/>
      <c r="G122" s="18"/>
      <c r="H122" s="18"/>
      <c r="I122" s="18"/>
      <c r="J122" s="20"/>
      <c r="K122" s="20"/>
    </row>
    <row r="123" spans="1:11" s="21" customFormat="1" ht="23.25" customHeight="1">
      <c r="A123" s="16" t="s">
        <v>89</v>
      </c>
      <c r="B123" s="18" t="s">
        <v>30</v>
      </c>
      <c r="C123" s="18" t="s">
        <v>30</v>
      </c>
      <c r="D123" s="17">
        <f>SUM([1]กองช่าง!F100)</f>
        <v>400000</v>
      </c>
      <c r="E123" s="18" t="s">
        <v>30</v>
      </c>
      <c r="F123" s="17">
        <f>SUM([1]กองช่าง!F189)</f>
        <v>936000</v>
      </c>
      <c r="G123" s="18" t="s">
        <v>30</v>
      </c>
      <c r="H123" s="17">
        <f>SUM([1]กองช่าง!F246)</f>
        <v>2538000</v>
      </c>
      <c r="I123" s="17">
        <f>SUM(D123+F123+H123)</f>
        <v>3874000</v>
      </c>
      <c r="J123" s="20" t="s">
        <v>86</v>
      </c>
      <c r="K123" s="20" t="s">
        <v>90</v>
      </c>
    </row>
    <row r="124" spans="1:11" s="21" customFormat="1" ht="23.25" customHeight="1">
      <c r="A124" s="16" t="s">
        <v>91</v>
      </c>
      <c r="B124" s="18" t="s">
        <v>30</v>
      </c>
      <c r="C124" s="18" t="s">
        <v>30</v>
      </c>
      <c r="D124" s="18" t="s">
        <v>30</v>
      </c>
      <c r="E124" s="18" t="s">
        <v>30</v>
      </c>
      <c r="F124" s="18" t="s">
        <v>30</v>
      </c>
      <c r="G124" s="18" t="s">
        <v>30</v>
      </c>
      <c r="H124" s="18">
        <v>0</v>
      </c>
      <c r="I124" s="18">
        <f>SUM(B124:H124)</f>
        <v>0</v>
      </c>
      <c r="J124" s="20" t="s">
        <v>86</v>
      </c>
      <c r="K124" s="20" t="s">
        <v>92</v>
      </c>
    </row>
    <row r="125" spans="1:11" s="25" customFormat="1" ht="23.25" customHeight="1">
      <c r="A125" s="22" t="s">
        <v>93</v>
      </c>
      <c r="B125" s="23" t="s">
        <v>30</v>
      </c>
      <c r="C125" s="23" t="s">
        <v>30</v>
      </c>
      <c r="D125" s="17">
        <f>SUM([1]สาธารณสุข!F86)</f>
        <v>50000</v>
      </c>
      <c r="E125" s="23" t="s">
        <v>30</v>
      </c>
      <c r="F125" s="23" t="s">
        <v>30</v>
      </c>
      <c r="G125" s="23" t="s">
        <v>30</v>
      </c>
      <c r="H125" s="23" t="s">
        <v>30</v>
      </c>
      <c r="I125" s="23">
        <f>SUM(B125:H125)</f>
        <v>50000</v>
      </c>
      <c r="J125" s="24" t="s">
        <v>67</v>
      </c>
      <c r="K125" s="24" t="s">
        <v>94</v>
      </c>
    </row>
    <row r="126" spans="1:11" s="25" customFormat="1" ht="23.25" customHeight="1">
      <c r="A126" s="22" t="s">
        <v>95</v>
      </c>
      <c r="B126" s="23" t="s">
        <v>30</v>
      </c>
      <c r="C126" s="23" t="s">
        <v>30</v>
      </c>
      <c r="D126" s="17">
        <f>SUM([1]สาธารณสุข!F90)</f>
        <v>100000</v>
      </c>
      <c r="E126" s="23" t="s">
        <v>30</v>
      </c>
      <c r="F126" s="23" t="s">
        <v>30</v>
      </c>
      <c r="G126" s="23" t="s">
        <v>30</v>
      </c>
      <c r="H126" s="23" t="s">
        <v>30</v>
      </c>
      <c r="I126" s="23">
        <f>SUM(B126:H126)</f>
        <v>100000</v>
      </c>
      <c r="J126" s="24" t="s">
        <v>67</v>
      </c>
      <c r="K126" s="24" t="s">
        <v>96</v>
      </c>
    </row>
    <row r="127" spans="1:11" s="54" customFormat="1" ht="23.25" customHeight="1">
      <c r="A127" s="51"/>
      <c r="B127" s="52"/>
      <c r="C127" s="52"/>
      <c r="D127" s="52"/>
      <c r="E127" s="52"/>
      <c r="F127" s="52"/>
      <c r="G127" s="52"/>
      <c r="H127" s="52"/>
      <c r="I127" s="52"/>
      <c r="J127" s="53"/>
      <c r="K127" s="53"/>
    </row>
    <row r="128" spans="1:11" s="57" customFormat="1" ht="21.75" thickBot="1">
      <c r="A128" s="55" t="s">
        <v>83</v>
      </c>
      <c r="B128" s="56">
        <f>SUM(B121:B124)</f>
        <v>1271100</v>
      </c>
      <c r="C128" s="56">
        <f>SUM(C121:C124)</f>
        <v>445680</v>
      </c>
      <c r="D128" s="56">
        <f>SUM(D121:D127)</f>
        <v>1474090</v>
      </c>
      <c r="E128" s="56"/>
      <c r="F128" s="56">
        <f>SUM(F121:F124)</f>
        <v>936000</v>
      </c>
      <c r="G128" s="56">
        <f>SUM(G121:G124)</f>
        <v>0</v>
      </c>
      <c r="H128" s="56">
        <f>SUM(H121:H124)</f>
        <v>2588900</v>
      </c>
      <c r="I128" s="56">
        <f>SUM(I121+I123+I125+I126)</f>
        <v>6715770</v>
      </c>
      <c r="J128" s="55"/>
      <c r="K128" s="55"/>
    </row>
    <row r="129" spans="1:11" s="43" customFormat="1">
      <c r="A129" s="33"/>
      <c r="B129" s="34"/>
      <c r="C129" s="34"/>
      <c r="D129" s="34"/>
      <c r="E129" s="34"/>
      <c r="F129" s="34"/>
      <c r="G129" s="34"/>
      <c r="H129" s="34"/>
      <c r="I129" s="34"/>
      <c r="J129" s="33"/>
      <c r="K129" s="33"/>
    </row>
    <row r="130" spans="1:11" s="43" customFormat="1">
      <c r="A130" s="33"/>
      <c r="B130" s="34"/>
      <c r="C130" s="34"/>
      <c r="D130" s="34"/>
      <c r="E130" s="34"/>
      <c r="F130" s="34"/>
      <c r="G130" s="58"/>
      <c r="H130" s="34"/>
      <c r="I130" s="34"/>
      <c r="J130" s="33"/>
      <c r="K130" s="33"/>
    </row>
    <row r="131" spans="1:11" s="43" customFormat="1">
      <c r="A131" s="33"/>
      <c r="B131" s="34"/>
      <c r="C131" s="34"/>
      <c r="D131" s="34"/>
      <c r="E131" s="34"/>
      <c r="F131" s="34"/>
      <c r="G131" s="34"/>
      <c r="H131" s="34"/>
      <c r="I131" s="34"/>
      <c r="J131" s="33"/>
      <c r="K131" s="33"/>
    </row>
    <row r="132" spans="1:11" s="43" customFormat="1">
      <c r="A132" s="33"/>
      <c r="B132" s="34"/>
      <c r="C132" s="34"/>
      <c r="D132" s="34"/>
      <c r="E132" s="34"/>
      <c r="F132" s="34"/>
      <c r="G132" s="34"/>
      <c r="H132" s="34"/>
      <c r="I132" s="34"/>
      <c r="J132" s="33"/>
      <c r="K132" s="33"/>
    </row>
    <row r="133" spans="1:11" ht="23.25">
      <c r="A133" s="1" t="s">
        <v>97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23.25">
      <c r="A134" s="1" t="s">
        <v>1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23.25">
      <c r="A135" s="1" t="s">
        <v>37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23.25">
      <c r="A136" s="1" t="s">
        <v>98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23.25">
      <c r="A137" s="1" t="s">
        <v>4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23.25">
      <c r="A138" s="1" t="s">
        <v>50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23.25" customHeight="1">
      <c r="A139" s="1" t="s">
        <v>99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s="5" customFormat="1">
      <c r="A140" s="2"/>
      <c r="B140" s="3"/>
      <c r="C140" s="4"/>
      <c r="D140" s="4"/>
      <c r="E140" s="4"/>
      <c r="F140" s="4"/>
      <c r="G140" s="4"/>
      <c r="H140" s="4"/>
      <c r="I140" s="4"/>
      <c r="J140" s="2"/>
      <c r="K140" s="2"/>
    </row>
    <row r="141" spans="1:11" s="5" customFormat="1">
      <c r="A141" s="6" t="s">
        <v>11</v>
      </c>
      <c r="B141" s="7" t="s">
        <v>7</v>
      </c>
      <c r="C141" s="7" t="s">
        <v>8</v>
      </c>
      <c r="D141" s="7" t="s">
        <v>9</v>
      </c>
      <c r="E141" s="7" t="s">
        <v>10</v>
      </c>
      <c r="F141" s="7" t="s">
        <v>11</v>
      </c>
      <c r="G141" s="7" t="s">
        <v>11</v>
      </c>
      <c r="H141" s="7" t="s">
        <v>12</v>
      </c>
      <c r="I141" s="7" t="s">
        <v>11</v>
      </c>
      <c r="J141" s="6" t="s">
        <v>13</v>
      </c>
      <c r="K141" s="6" t="s">
        <v>11</v>
      </c>
    </row>
    <row r="142" spans="1:11" s="5" customFormat="1">
      <c r="A142" s="8" t="s">
        <v>14</v>
      </c>
      <c r="B142" s="9" t="s">
        <v>15</v>
      </c>
      <c r="C142" s="9" t="s">
        <v>16</v>
      </c>
      <c r="D142" s="9" t="s">
        <v>17</v>
      </c>
      <c r="E142" s="9" t="s">
        <v>18</v>
      </c>
      <c r="F142" s="9" t="s">
        <v>19</v>
      </c>
      <c r="G142" s="9" t="s">
        <v>20</v>
      </c>
      <c r="H142" s="9" t="s">
        <v>21</v>
      </c>
      <c r="I142" s="9" t="s">
        <v>22</v>
      </c>
      <c r="J142" s="8" t="s">
        <v>23</v>
      </c>
      <c r="K142" s="8" t="s">
        <v>24</v>
      </c>
    </row>
    <row r="143" spans="1:11">
      <c r="A143" s="10"/>
      <c r="B143" s="11" t="s">
        <v>25</v>
      </c>
      <c r="C143" s="11"/>
      <c r="D143" s="11" t="s">
        <v>26</v>
      </c>
      <c r="E143" s="11"/>
      <c r="F143" s="11" t="s">
        <v>11</v>
      </c>
      <c r="G143" s="11"/>
      <c r="H143" s="11" t="s">
        <v>27</v>
      </c>
      <c r="I143" s="11"/>
      <c r="J143" s="10" t="s">
        <v>28</v>
      </c>
      <c r="K143" s="10"/>
    </row>
    <row r="144" spans="1:11">
      <c r="A144" s="35"/>
      <c r="B144" s="36"/>
      <c r="C144" s="37"/>
      <c r="D144" s="37"/>
      <c r="E144" s="37"/>
      <c r="F144" s="37"/>
      <c r="G144" s="37"/>
      <c r="H144" s="37"/>
      <c r="I144" s="37"/>
      <c r="J144" s="35"/>
      <c r="K144" s="35"/>
    </row>
    <row r="145" spans="1:11">
      <c r="A145" s="16" t="s">
        <v>100</v>
      </c>
      <c r="B145" s="18" t="s">
        <v>30</v>
      </c>
      <c r="C145" s="18" t="s">
        <v>66</v>
      </c>
      <c r="D145" s="17">
        <f>SUM([1]สป.!F237:F255)</f>
        <v>100000</v>
      </c>
      <c r="E145" s="18" t="s">
        <v>52</v>
      </c>
      <c r="F145" s="17">
        <f>SUM([1]สป.!F507+[1]สป.!F514+[1]สป.!F521+[1]สป.!F579+[1]สป.!F585+[1]สป.!F591)</f>
        <v>115000</v>
      </c>
      <c r="G145" s="18" t="s">
        <v>30</v>
      </c>
      <c r="H145" s="18">
        <v>0</v>
      </c>
      <c r="I145" s="18">
        <f>SUM(B145:H145)</f>
        <v>215000</v>
      </c>
      <c r="J145" s="20" t="s">
        <v>31</v>
      </c>
      <c r="K145" s="20" t="s">
        <v>101</v>
      </c>
    </row>
    <row r="146" spans="1:11">
      <c r="A146" s="38" t="s">
        <v>102</v>
      </c>
      <c r="B146" s="18"/>
      <c r="C146" s="18"/>
      <c r="D146" s="18"/>
      <c r="E146" s="18" t="s">
        <v>11</v>
      </c>
      <c r="F146" s="18"/>
      <c r="G146" s="18"/>
      <c r="H146" s="18"/>
      <c r="I146" s="18"/>
      <c r="J146" s="20"/>
      <c r="K146" s="20"/>
    </row>
    <row r="147" spans="1:11">
      <c r="A147" s="16"/>
      <c r="B147" s="18"/>
      <c r="C147" s="18"/>
      <c r="D147" s="18"/>
      <c r="E147" s="18"/>
      <c r="F147" s="18"/>
      <c r="G147" s="18"/>
      <c r="H147" s="18"/>
      <c r="I147" s="18"/>
      <c r="J147" s="20"/>
      <c r="K147" s="20"/>
    </row>
    <row r="148" spans="1:11">
      <c r="A148" s="16"/>
      <c r="B148" s="18"/>
      <c r="C148" s="18"/>
      <c r="D148" s="18"/>
      <c r="E148" s="18"/>
      <c r="F148" s="18"/>
      <c r="G148" s="18"/>
      <c r="H148" s="18"/>
      <c r="I148" s="18"/>
      <c r="J148" s="20"/>
      <c r="K148" s="20"/>
    </row>
    <row r="149" spans="1:11">
      <c r="A149" s="16"/>
      <c r="B149" s="18"/>
      <c r="C149" s="18"/>
      <c r="D149" s="18"/>
      <c r="E149" s="18"/>
      <c r="F149" s="18"/>
      <c r="G149" s="18"/>
      <c r="H149" s="18"/>
      <c r="I149" s="18"/>
      <c r="J149" s="20"/>
      <c r="K149" s="20"/>
    </row>
    <row r="150" spans="1:11">
      <c r="A150" s="16"/>
      <c r="B150" s="18"/>
      <c r="C150" s="18"/>
      <c r="D150" s="18"/>
      <c r="E150" s="18"/>
      <c r="F150" s="18"/>
      <c r="G150" s="18"/>
      <c r="H150" s="18"/>
      <c r="I150" s="18"/>
      <c r="J150" s="20"/>
      <c r="K150" s="20"/>
    </row>
    <row r="151" spans="1:11" s="42" customFormat="1">
      <c r="A151" s="39"/>
      <c r="B151" s="40"/>
      <c r="C151" s="40"/>
      <c r="D151" s="40"/>
      <c r="E151" s="40"/>
      <c r="F151" s="40"/>
      <c r="G151" s="40"/>
      <c r="H151" s="40"/>
      <c r="I151" s="40"/>
      <c r="J151" s="41"/>
      <c r="K151" s="41"/>
    </row>
    <row r="152" spans="1:11" s="43" customFormat="1" ht="21.75" thickBot="1">
      <c r="A152" s="31" t="s">
        <v>47</v>
      </c>
      <c r="B152" s="32">
        <f t="shared" ref="B152:I152" si="4">SUM(B145:B151)</f>
        <v>0</v>
      </c>
      <c r="C152" s="32">
        <f t="shared" si="4"/>
        <v>0</v>
      </c>
      <c r="D152" s="32">
        <f t="shared" si="4"/>
        <v>100000</v>
      </c>
      <c r="E152" s="32">
        <f t="shared" si="4"/>
        <v>0</v>
      </c>
      <c r="F152" s="32">
        <f t="shared" si="4"/>
        <v>115000</v>
      </c>
      <c r="G152" s="32">
        <f t="shared" si="4"/>
        <v>0</v>
      </c>
      <c r="H152" s="32">
        <f t="shared" si="4"/>
        <v>0</v>
      </c>
      <c r="I152" s="32">
        <f t="shared" si="4"/>
        <v>215000</v>
      </c>
      <c r="J152" s="31"/>
      <c r="K152" s="31"/>
    </row>
    <row r="153" spans="1:11" s="43" customFormat="1">
      <c r="A153" s="33"/>
      <c r="B153" s="34"/>
      <c r="C153" s="34"/>
      <c r="D153" s="34"/>
      <c r="E153" s="34"/>
      <c r="F153" s="34"/>
      <c r="G153" s="34"/>
      <c r="H153" s="34"/>
      <c r="I153" s="34"/>
      <c r="J153" s="33"/>
      <c r="K153" s="33"/>
    </row>
    <row r="154" spans="1:11" s="43" customFormat="1">
      <c r="A154" s="33"/>
      <c r="B154" s="34"/>
      <c r="C154" s="34"/>
      <c r="D154" s="34"/>
      <c r="E154" s="34"/>
      <c r="F154" s="34"/>
      <c r="G154" s="34"/>
      <c r="H154" s="34"/>
      <c r="I154" s="34"/>
      <c r="J154" s="33"/>
      <c r="K154" s="33"/>
    </row>
    <row r="155" spans="1:11" ht="23.25">
      <c r="A155" s="1" t="s">
        <v>103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23.25">
      <c r="A156" s="1" t="s">
        <v>1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23.25">
      <c r="A157" s="1" t="s">
        <v>37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23.25">
      <c r="A158" s="1" t="s">
        <v>49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23.25">
      <c r="A159" s="1" t="s">
        <v>4</v>
      </c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23.25">
      <c r="A160" s="1" t="s">
        <v>50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23.25">
      <c r="A161" s="1" t="s">
        <v>104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s="5" customFormat="1">
      <c r="A162" s="2"/>
      <c r="B162" s="3"/>
      <c r="C162" s="4"/>
      <c r="D162" s="4"/>
      <c r="E162" s="4"/>
      <c r="F162" s="4"/>
      <c r="G162" s="4"/>
      <c r="H162" s="4"/>
      <c r="I162" s="4"/>
      <c r="J162" s="2"/>
      <c r="K162" s="2"/>
    </row>
    <row r="163" spans="1:11" s="5" customFormat="1">
      <c r="A163" s="6" t="s">
        <v>11</v>
      </c>
      <c r="B163" s="7" t="s">
        <v>7</v>
      </c>
      <c r="C163" s="7" t="s">
        <v>8</v>
      </c>
      <c r="D163" s="7" t="s">
        <v>9</v>
      </c>
      <c r="E163" s="7" t="s">
        <v>10</v>
      </c>
      <c r="F163" s="7" t="s">
        <v>11</v>
      </c>
      <c r="G163" s="7" t="s">
        <v>11</v>
      </c>
      <c r="H163" s="7" t="s">
        <v>12</v>
      </c>
      <c r="I163" s="7" t="s">
        <v>11</v>
      </c>
      <c r="J163" s="6" t="s">
        <v>13</v>
      </c>
      <c r="K163" s="6" t="s">
        <v>11</v>
      </c>
    </row>
    <row r="164" spans="1:11" s="5" customFormat="1">
      <c r="A164" s="8" t="s">
        <v>14</v>
      </c>
      <c r="B164" s="9" t="s">
        <v>15</v>
      </c>
      <c r="C164" s="9" t="s">
        <v>16</v>
      </c>
      <c r="D164" s="9" t="s">
        <v>17</v>
      </c>
      <c r="E164" s="9" t="s">
        <v>18</v>
      </c>
      <c r="F164" s="9" t="s">
        <v>19</v>
      </c>
      <c r="G164" s="9" t="s">
        <v>20</v>
      </c>
      <c r="H164" s="9" t="s">
        <v>21</v>
      </c>
      <c r="I164" s="9" t="s">
        <v>22</v>
      </c>
      <c r="J164" s="8" t="s">
        <v>23</v>
      </c>
      <c r="K164" s="8" t="s">
        <v>24</v>
      </c>
    </row>
    <row r="165" spans="1:11">
      <c r="A165" s="10"/>
      <c r="B165" s="11" t="s">
        <v>25</v>
      </c>
      <c r="C165" s="11"/>
      <c r="D165" s="11" t="s">
        <v>26</v>
      </c>
      <c r="E165" s="11"/>
      <c r="F165" s="11" t="s">
        <v>11</v>
      </c>
      <c r="G165" s="11"/>
      <c r="H165" s="11" t="s">
        <v>27</v>
      </c>
      <c r="I165" s="11"/>
      <c r="J165" s="10" t="s">
        <v>28</v>
      </c>
      <c r="K165" s="10"/>
    </row>
    <row r="166" spans="1:11">
      <c r="A166" s="35"/>
      <c r="B166" s="36"/>
      <c r="C166" s="37"/>
      <c r="D166" s="37"/>
      <c r="E166" s="37"/>
      <c r="F166" s="37"/>
      <c r="G166" s="37"/>
      <c r="H166" s="37"/>
      <c r="I166" s="37"/>
      <c r="J166" s="35"/>
      <c r="K166" s="35"/>
    </row>
    <row r="167" spans="1:11">
      <c r="A167" s="16" t="s">
        <v>105</v>
      </c>
      <c r="B167" s="18" t="s">
        <v>52</v>
      </c>
      <c r="C167" s="18" t="s">
        <v>66</v>
      </c>
      <c r="D167" s="17">
        <f>SUM([1]สป.!F262,[1]สป.!F434)</f>
        <v>110000</v>
      </c>
      <c r="E167" s="18" t="s">
        <v>52</v>
      </c>
      <c r="F167" s="17">
        <f>SUM([1]สป.!F528)</f>
        <v>35000</v>
      </c>
      <c r="G167" s="18" t="s">
        <v>66</v>
      </c>
      <c r="H167" s="18" t="s">
        <v>66</v>
      </c>
      <c r="I167" s="18">
        <f>SUM(B167:H167)</f>
        <v>145000</v>
      </c>
      <c r="J167" s="20" t="s">
        <v>31</v>
      </c>
      <c r="K167" s="20" t="s">
        <v>106</v>
      </c>
    </row>
    <row r="168" spans="1:11">
      <c r="A168" s="16"/>
      <c r="B168" s="18"/>
      <c r="C168" s="18"/>
      <c r="D168" s="18"/>
      <c r="E168" s="18" t="s">
        <v>11</v>
      </c>
      <c r="F168" s="18"/>
      <c r="G168" s="18"/>
      <c r="H168" s="18"/>
      <c r="I168" s="18"/>
      <c r="J168" s="20"/>
      <c r="K168" s="20"/>
    </row>
    <row r="169" spans="1:11">
      <c r="A169" s="59" t="s">
        <v>107</v>
      </c>
      <c r="B169" s="18" t="s">
        <v>52</v>
      </c>
      <c r="C169" s="18" t="s">
        <v>52</v>
      </c>
      <c r="D169" s="17">
        <f>SUM([1]สป.!F268:F310)</f>
        <v>740000</v>
      </c>
      <c r="E169" s="18" t="s">
        <v>52</v>
      </c>
      <c r="F169" s="17">
        <f>SUM([1]สป.!F535:F570)</f>
        <v>187000</v>
      </c>
      <c r="G169" s="18" t="s">
        <v>52</v>
      </c>
      <c r="H169" s="18" t="s">
        <v>52</v>
      </c>
      <c r="I169" s="18">
        <f>SUM(B169:H169)</f>
        <v>927000</v>
      </c>
      <c r="J169" s="20" t="s">
        <v>31</v>
      </c>
      <c r="K169" s="20" t="s">
        <v>108</v>
      </c>
    </row>
    <row r="170" spans="1:11">
      <c r="A170" s="16"/>
      <c r="B170" s="18"/>
      <c r="C170" s="18"/>
      <c r="D170" s="18"/>
      <c r="E170" s="18"/>
      <c r="F170" s="18"/>
      <c r="G170" s="18"/>
      <c r="H170" s="18"/>
      <c r="I170" s="18"/>
      <c r="J170" s="20"/>
      <c r="K170" s="20"/>
    </row>
    <row r="171" spans="1:11">
      <c r="A171" s="16"/>
      <c r="B171" s="18"/>
      <c r="C171" s="18"/>
      <c r="D171" s="18"/>
      <c r="E171" s="18"/>
      <c r="F171" s="18"/>
      <c r="G171" s="18"/>
      <c r="H171" s="18"/>
      <c r="I171" s="18"/>
      <c r="J171" s="20"/>
      <c r="K171" s="20"/>
    </row>
    <row r="172" spans="1:11" s="42" customFormat="1">
      <c r="A172" s="39"/>
      <c r="B172" s="40"/>
      <c r="C172" s="40"/>
      <c r="D172" s="40"/>
      <c r="E172" s="40"/>
      <c r="F172" s="40"/>
      <c r="G172" s="40"/>
      <c r="H172" s="40"/>
      <c r="I172" s="40"/>
      <c r="J172" s="41"/>
      <c r="K172" s="41"/>
    </row>
    <row r="173" spans="1:11" s="43" customFormat="1" ht="21.75" thickBot="1">
      <c r="A173" s="31" t="s">
        <v>83</v>
      </c>
      <c r="B173" s="32">
        <f>SUM(B167:B172)</f>
        <v>0</v>
      </c>
      <c r="C173" s="32">
        <f t="shared" ref="C173:I173" si="5">SUM(C167:C172)</f>
        <v>0</v>
      </c>
      <c r="D173" s="32">
        <f t="shared" si="5"/>
        <v>850000</v>
      </c>
      <c r="E173" s="32">
        <f t="shared" si="5"/>
        <v>0</v>
      </c>
      <c r="F173" s="32">
        <f t="shared" si="5"/>
        <v>222000</v>
      </c>
      <c r="G173" s="32">
        <f t="shared" si="5"/>
        <v>0</v>
      </c>
      <c r="H173" s="32">
        <f t="shared" si="5"/>
        <v>0</v>
      </c>
      <c r="I173" s="32">
        <f t="shared" si="5"/>
        <v>1072000</v>
      </c>
      <c r="J173" s="31"/>
      <c r="K173" s="31"/>
    </row>
    <row r="174" spans="1:11" ht="23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23.25">
      <c r="A175" s="60"/>
      <c r="B175" s="60"/>
      <c r="C175" s="60"/>
      <c r="D175" s="60"/>
      <c r="E175" s="60"/>
      <c r="F175" s="60"/>
      <c r="G175" s="60"/>
      <c r="H175" s="60"/>
      <c r="I175" s="60"/>
      <c r="J175" s="60"/>
      <c r="K175" s="60"/>
    </row>
    <row r="176" spans="1:11" ht="23.25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</row>
    <row r="177" spans="1:11" ht="23.25">
      <c r="A177" s="1" t="s">
        <v>109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23.25">
      <c r="A178" s="1" t="s">
        <v>1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23.25">
      <c r="A179" s="1" t="s">
        <v>37</v>
      </c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23.25">
      <c r="A180" s="1" t="s">
        <v>49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23.25">
      <c r="A181" s="1" t="s">
        <v>4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23.25">
      <c r="A182" s="1" t="s">
        <v>110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23.25">
      <c r="A183" s="1" t="s">
        <v>111</v>
      </c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s="5" customFormat="1">
      <c r="A184" s="2"/>
      <c r="B184" s="3"/>
      <c r="C184" s="4"/>
      <c r="D184" s="4"/>
      <c r="E184" s="4"/>
      <c r="F184" s="4"/>
      <c r="G184" s="4"/>
      <c r="H184" s="4"/>
      <c r="I184" s="4"/>
      <c r="J184" s="2"/>
      <c r="K184" s="2"/>
    </row>
    <row r="185" spans="1:11" s="5" customFormat="1">
      <c r="A185" s="6" t="s">
        <v>11</v>
      </c>
      <c r="B185" s="7" t="s">
        <v>7</v>
      </c>
      <c r="C185" s="7" t="s">
        <v>8</v>
      </c>
      <c r="D185" s="7" t="s">
        <v>9</v>
      </c>
      <c r="E185" s="7" t="s">
        <v>10</v>
      </c>
      <c r="F185" s="7" t="s">
        <v>11</v>
      </c>
      <c r="G185" s="7" t="s">
        <v>11</v>
      </c>
      <c r="H185" s="7" t="s">
        <v>12</v>
      </c>
      <c r="I185" s="7" t="s">
        <v>11</v>
      </c>
      <c r="J185" s="6" t="s">
        <v>13</v>
      </c>
      <c r="K185" s="6" t="s">
        <v>11</v>
      </c>
    </row>
    <row r="186" spans="1:11" s="5" customFormat="1">
      <c r="A186" s="8" t="s">
        <v>14</v>
      </c>
      <c r="B186" s="9" t="s">
        <v>15</v>
      </c>
      <c r="C186" s="9" t="s">
        <v>16</v>
      </c>
      <c r="D186" s="9" t="s">
        <v>17</v>
      </c>
      <c r="E186" s="9" t="s">
        <v>18</v>
      </c>
      <c r="F186" s="9" t="s">
        <v>19</v>
      </c>
      <c r="G186" s="9" t="s">
        <v>20</v>
      </c>
      <c r="H186" s="9" t="s">
        <v>21</v>
      </c>
      <c r="I186" s="9" t="s">
        <v>22</v>
      </c>
      <c r="J186" s="8" t="s">
        <v>23</v>
      </c>
      <c r="K186" s="8" t="s">
        <v>24</v>
      </c>
    </row>
    <row r="187" spans="1:11">
      <c r="A187" s="10"/>
      <c r="B187" s="11" t="s">
        <v>25</v>
      </c>
      <c r="C187" s="11"/>
      <c r="D187" s="11" t="s">
        <v>26</v>
      </c>
      <c r="E187" s="11"/>
      <c r="F187" s="11" t="s">
        <v>11</v>
      </c>
      <c r="G187" s="11"/>
      <c r="H187" s="11" t="s">
        <v>27</v>
      </c>
      <c r="I187" s="11"/>
      <c r="J187" s="10" t="s">
        <v>28</v>
      </c>
      <c r="K187" s="10"/>
    </row>
    <row r="188" spans="1:11">
      <c r="A188" s="35"/>
      <c r="B188" s="36"/>
      <c r="C188" s="37"/>
      <c r="D188" s="37"/>
      <c r="E188" s="37"/>
      <c r="F188" s="37"/>
      <c r="G188" s="37"/>
      <c r="H188" s="37"/>
      <c r="I188" s="37"/>
      <c r="J188" s="35"/>
      <c r="K188" s="35"/>
    </row>
    <row r="189" spans="1:11">
      <c r="A189" s="16" t="s">
        <v>112</v>
      </c>
      <c r="B189" s="18">
        <v>0</v>
      </c>
      <c r="C189" s="18" t="s">
        <v>66</v>
      </c>
      <c r="D189" s="17">
        <f>SUM([1]สป.!F312+[1]สป.!F318+[1]สป.!F327)</f>
        <v>130000</v>
      </c>
      <c r="E189" s="18" t="s">
        <v>52</v>
      </c>
      <c r="F189" s="18">
        <f>SUM([1]สป.!F551)</f>
        <v>0</v>
      </c>
      <c r="G189" s="18" t="s">
        <v>66</v>
      </c>
      <c r="H189" s="18" t="s">
        <v>52</v>
      </c>
      <c r="I189" s="18">
        <f>SUM(B189:H189)</f>
        <v>130000</v>
      </c>
      <c r="J189" s="20" t="s">
        <v>31</v>
      </c>
      <c r="K189" s="20" t="s">
        <v>113</v>
      </c>
    </row>
    <row r="190" spans="1:11">
      <c r="A190" s="16"/>
      <c r="B190" s="18"/>
      <c r="C190" s="18"/>
      <c r="D190" s="18"/>
      <c r="E190" s="18" t="s">
        <v>11</v>
      </c>
      <c r="F190" s="18"/>
      <c r="G190" s="18"/>
      <c r="H190" s="18"/>
      <c r="I190" s="18"/>
      <c r="J190" s="20"/>
      <c r="K190" s="20"/>
    </row>
    <row r="191" spans="1:11">
      <c r="A191" s="61" t="s">
        <v>114</v>
      </c>
      <c r="B191" s="18" t="s">
        <v>52</v>
      </c>
      <c r="C191" s="18" t="s">
        <v>66</v>
      </c>
      <c r="D191" s="18">
        <v>0</v>
      </c>
      <c r="E191" s="18" t="s">
        <v>52</v>
      </c>
      <c r="F191" s="18">
        <f>SUM([1]สป.!H834)</f>
        <v>0</v>
      </c>
      <c r="G191" s="18" t="s">
        <v>66</v>
      </c>
      <c r="H191" s="18">
        <f>SUM([1]กองช่าง!E332)</f>
        <v>0</v>
      </c>
      <c r="I191" s="18">
        <f>SUM(B191:H191)</f>
        <v>0</v>
      </c>
      <c r="J191" s="20" t="s">
        <v>31</v>
      </c>
      <c r="K191" s="20" t="s">
        <v>115</v>
      </c>
    </row>
    <row r="192" spans="1:11" ht="22.5" customHeight="1">
      <c r="A192" s="16"/>
      <c r="B192" s="18"/>
      <c r="C192" s="18"/>
      <c r="D192" s="18"/>
      <c r="E192" s="18"/>
      <c r="F192" s="18"/>
      <c r="G192" s="18"/>
      <c r="H192" s="18"/>
      <c r="I192" s="18"/>
      <c r="J192" s="20"/>
      <c r="K192" s="20"/>
    </row>
    <row r="193" spans="1:11">
      <c r="A193" s="16"/>
      <c r="B193" s="18"/>
      <c r="C193" s="18"/>
      <c r="D193" s="18"/>
      <c r="E193" s="18"/>
      <c r="F193" s="18"/>
      <c r="G193" s="18"/>
      <c r="H193" s="18"/>
      <c r="I193" s="18"/>
      <c r="J193" s="20"/>
      <c r="K193" s="20"/>
    </row>
    <row r="194" spans="1:11" s="42" customFormat="1">
      <c r="A194" s="39"/>
      <c r="B194" s="40"/>
      <c r="C194" s="40"/>
      <c r="D194" s="40"/>
      <c r="E194" s="40"/>
      <c r="F194" s="40"/>
      <c r="G194" s="40"/>
      <c r="H194" s="40"/>
      <c r="I194" s="40"/>
      <c r="J194" s="41"/>
      <c r="K194" s="41"/>
    </row>
    <row r="195" spans="1:11" s="43" customFormat="1" ht="21.75" thickBot="1">
      <c r="A195" s="31" t="s">
        <v>22</v>
      </c>
      <c r="B195" s="32">
        <f t="shared" ref="B195:I195" si="6">SUM(B189:B194)</f>
        <v>0</v>
      </c>
      <c r="C195" s="32">
        <f t="shared" si="6"/>
        <v>0</v>
      </c>
      <c r="D195" s="32">
        <f t="shared" si="6"/>
        <v>130000</v>
      </c>
      <c r="E195" s="32">
        <f t="shared" si="6"/>
        <v>0</v>
      </c>
      <c r="F195" s="32">
        <f t="shared" si="6"/>
        <v>0</v>
      </c>
      <c r="G195" s="32">
        <f t="shared" si="6"/>
        <v>0</v>
      </c>
      <c r="H195" s="32">
        <f t="shared" si="6"/>
        <v>0</v>
      </c>
      <c r="I195" s="32">
        <f t="shared" si="6"/>
        <v>130000</v>
      </c>
      <c r="J195" s="31"/>
      <c r="K195" s="31"/>
    </row>
    <row r="196" spans="1:11" s="43" customFormat="1">
      <c r="A196" s="33"/>
      <c r="B196" s="34"/>
      <c r="C196" s="34"/>
      <c r="D196" s="34"/>
      <c r="E196" s="34"/>
      <c r="F196" s="34"/>
      <c r="G196" s="34"/>
      <c r="H196" s="34"/>
      <c r="I196" s="34"/>
      <c r="J196" s="33"/>
      <c r="K196" s="33"/>
    </row>
    <row r="197" spans="1:11" s="43" customFormat="1">
      <c r="A197" s="33"/>
      <c r="B197" s="34"/>
      <c r="C197" s="34"/>
      <c r="D197" s="34"/>
      <c r="E197" s="34"/>
      <c r="F197" s="34"/>
      <c r="G197" s="34"/>
      <c r="H197" s="34"/>
      <c r="I197" s="34"/>
      <c r="J197" s="33"/>
      <c r="K197" s="33"/>
    </row>
    <row r="198" spans="1:11" s="43" customFormat="1">
      <c r="A198" s="33"/>
      <c r="B198" s="34"/>
      <c r="C198" s="34"/>
      <c r="D198" s="34"/>
      <c r="E198" s="34"/>
      <c r="F198" s="34"/>
      <c r="G198" s="34"/>
      <c r="H198" s="34"/>
      <c r="I198" s="34"/>
      <c r="J198" s="33"/>
      <c r="K198" s="33"/>
    </row>
    <row r="199" spans="1:11" s="43" customFormat="1" ht="23.25">
      <c r="A199" s="1" t="s">
        <v>116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s="43" customFormat="1" ht="23.25">
      <c r="A200" s="1" t="s">
        <v>1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s="43" customFormat="1" ht="23.25">
      <c r="A201" s="1" t="s">
        <v>37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s="43" customFormat="1" ht="23.25">
      <c r="A202" s="1" t="s">
        <v>49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s="43" customFormat="1" ht="23.25">
      <c r="A203" s="1" t="s">
        <v>4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ht="23.25">
      <c r="A204" s="1" t="s">
        <v>110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s="63" customFormat="1" ht="23.25">
      <c r="A205" s="62" t="s">
        <v>117</v>
      </c>
      <c r="B205" s="62"/>
      <c r="C205" s="62"/>
      <c r="D205" s="62"/>
      <c r="E205" s="62"/>
      <c r="F205" s="62"/>
      <c r="G205" s="62"/>
      <c r="H205" s="62"/>
      <c r="I205" s="62"/>
      <c r="J205" s="62"/>
      <c r="K205" s="62"/>
    </row>
    <row r="206" spans="1:11">
      <c r="A206" s="6" t="s">
        <v>11</v>
      </c>
      <c r="B206" s="7" t="s">
        <v>7</v>
      </c>
      <c r="C206" s="7" t="s">
        <v>8</v>
      </c>
      <c r="D206" s="7" t="s">
        <v>9</v>
      </c>
      <c r="E206" s="7" t="s">
        <v>10</v>
      </c>
      <c r="F206" s="7" t="s">
        <v>11</v>
      </c>
      <c r="G206" s="7" t="s">
        <v>11</v>
      </c>
      <c r="H206" s="7" t="s">
        <v>12</v>
      </c>
      <c r="I206" s="7" t="s">
        <v>11</v>
      </c>
      <c r="J206" s="6" t="s">
        <v>13</v>
      </c>
      <c r="K206" s="6" t="s">
        <v>11</v>
      </c>
    </row>
    <row r="207" spans="1:11">
      <c r="A207" s="8" t="s">
        <v>14</v>
      </c>
      <c r="B207" s="9" t="s">
        <v>15</v>
      </c>
      <c r="C207" s="9" t="s">
        <v>16</v>
      </c>
      <c r="D207" s="9" t="s">
        <v>17</v>
      </c>
      <c r="E207" s="9" t="s">
        <v>18</v>
      </c>
      <c r="F207" s="9" t="s">
        <v>19</v>
      </c>
      <c r="G207" s="9" t="s">
        <v>20</v>
      </c>
      <c r="H207" s="9" t="s">
        <v>21</v>
      </c>
      <c r="I207" s="9" t="s">
        <v>22</v>
      </c>
      <c r="J207" s="8" t="s">
        <v>23</v>
      </c>
      <c r="K207" s="8" t="s">
        <v>24</v>
      </c>
    </row>
    <row r="208" spans="1:11">
      <c r="A208" s="10"/>
      <c r="B208" s="11" t="s">
        <v>25</v>
      </c>
      <c r="C208" s="11"/>
      <c r="D208" s="11" t="s">
        <v>26</v>
      </c>
      <c r="E208" s="11"/>
      <c r="F208" s="11" t="s">
        <v>11</v>
      </c>
      <c r="G208" s="11"/>
      <c r="H208" s="11" t="s">
        <v>27</v>
      </c>
      <c r="I208" s="11"/>
      <c r="J208" s="10" t="s">
        <v>28</v>
      </c>
      <c r="K208" s="10"/>
    </row>
    <row r="209" spans="1:11">
      <c r="A209" s="35"/>
      <c r="B209" s="36"/>
      <c r="C209" s="37"/>
      <c r="D209" s="37"/>
      <c r="E209" s="37"/>
      <c r="F209" s="37"/>
      <c r="G209" s="37"/>
      <c r="H209" s="37"/>
      <c r="I209" s="37"/>
      <c r="J209" s="35"/>
      <c r="K209" s="35"/>
    </row>
    <row r="210" spans="1:11" s="63" customFormat="1">
      <c r="A210" s="64" t="s">
        <v>118</v>
      </c>
      <c r="B210" s="23" t="s">
        <v>52</v>
      </c>
      <c r="C210" s="23" t="s">
        <v>66</v>
      </c>
      <c r="D210" s="17">
        <f>SUM([1]สาธารณสุข!F102)</f>
        <v>50000</v>
      </c>
      <c r="E210" s="23" t="s">
        <v>52</v>
      </c>
      <c r="F210" s="23" t="s">
        <v>30</v>
      </c>
      <c r="G210" s="23" t="s">
        <v>66</v>
      </c>
      <c r="H210" s="23">
        <f>SUM([1]กองช่าง!E344)</f>
        <v>0</v>
      </c>
      <c r="I210" s="17">
        <f>SUM(B210:H210)</f>
        <v>50000</v>
      </c>
      <c r="J210" s="65" t="s">
        <v>119</v>
      </c>
      <c r="K210" s="24" t="s">
        <v>120</v>
      </c>
    </row>
    <row r="211" spans="1:11">
      <c r="A211" s="16"/>
      <c r="B211" s="18"/>
      <c r="C211" s="18"/>
      <c r="D211" s="18"/>
      <c r="E211" s="18" t="s">
        <v>11</v>
      </c>
      <c r="F211" s="18"/>
      <c r="G211" s="18"/>
      <c r="H211" s="18"/>
      <c r="I211" s="18"/>
      <c r="J211" s="20"/>
      <c r="K211" s="20"/>
    </row>
    <row r="212" spans="1:11">
      <c r="A212" s="16"/>
      <c r="B212" s="18"/>
      <c r="C212" s="18"/>
      <c r="D212" s="66"/>
      <c r="E212" s="18"/>
      <c r="F212" s="18"/>
      <c r="G212" s="18"/>
      <c r="H212" s="18"/>
      <c r="I212" s="18"/>
      <c r="J212" s="20"/>
      <c r="K212" s="20"/>
    </row>
    <row r="213" spans="1:11">
      <c r="A213" s="16"/>
      <c r="B213" s="18"/>
      <c r="C213" s="18"/>
      <c r="D213" s="18"/>
      <c r="E213" s="18"/>
      <c r="F213" s="18"/>
      <c r="G213" s="18"/>
      <c r="H213" s="18"/>
      <c r="I213" s="18"/>
      <c r="J213" s="20"/>
      <c r="K213" s="20"/>
    </row>
    <row r="214" spans="1:11">
      <c r="A214" s="16"/>
      <c r="B214" s="18"/>
      <c r="C214" s="18"/>
      <c r="D214" s="18"/>
      <c r="E214" s="18"/>
      <c r="F214" s="18"/>
      <c r="G214" s="18"/>
      <c r="H214" s="18"/>
      <c r="I214" s="18"/>
      <c r="J214" s="20"/>
      <c r="K214" s="20"/>
    </row>
    <row r="215" spans="1:11">
      <c r="A215" s="16"/>
      <c r="B215" s="18"/>
      <c r="C215" s="18"/>
      <c r="D215" s="18"/>
      <c r="E215" s="18"/>
      <c r="F215" s="18"/>
      <c r="G215" s="18"/>
      <c r="H215" s="18"/>
      <c r="I215" s="18"/>
      <c r="J215" s="20"/>
      <c r="K215" s="20"/>
    </row>
    <row r="216" spans="1:11">
      <c r="A216" s="16"/>
      <c r="B216" s="18"/>
      <c r="C216" s="18"/>
      <c r="D216" s="18"/>
      <c r="E216" s="18"/>
      <c r="F216" s="18"/>
      <c r="G216" s="18"/>
      <c r="H216" s="18"/>
      <c r="I216" s="18"/>
      <c r="J216" s="20"/>
      <c r="K216" s="20"/>
    </row>
    <row r="217" spans="1:11">
      <c r="A217" s="39"/>
      <c r="B217" s="40"/>
      <c r="C217" s="40"/>
      <c r="D217" s="40"/>
      <c r="E217" s="40"/>
      <c r="F217" s="40"/>
      <c r="G217" s="40"/>
      <c r="H217" s="40"/>
      <c r="I217" s="40"/>
      <c r="J217" s="41"/>
      <c r="K217" s="41"/>
    </row>
    <row r="218" spans="1:11" ht="21.75" thickBot="1">
      <c r="A218" s="31" t="s">
        <v>22</v>
      </c>
      <c r="B218" s="32">
        <f t="shared" ref="B218:I218" si="7">SUM(B210:B217)</f>
        <v>0</v>
      </c>
      <c r="C218" s="32">
        <f t="shared" si="7"/>
        <v>0</v>
      </c>
      <c r="D218" s="32">
        <f t="shared" si="7"/>
        <v>50000</v>
      </c>
      <c r="E218" s="32">
        <f t="shared" si="7"/>
        <v>0</v>
      </c>
      <c r="F218" s="32">
        <f t="shared" si="7"/>
        <v>0</v>
      </c>
      <c r="G218" s="32">
        <f t="shared" si="7"/>
        <v>0</v>
      </c>
      <c r="H218" s="32">
        <f t="shared" si="7"/>
        <v>0</v>
      </c>
      <c r="I218" s="32">
        <f t="shared" si="7"/>
        <v>50000</v>
      </c>
      <c r="J218" s="31"/>
      <c r="K218" s="31"/>
    </row>
    <row r="219" spans="1:11">
      <c r="A219" s="33"/>
      <c r="B219" s="34"/>
      <c r="C219" s="34"/>
      <c r="D219" s="34"/>
      <c r="E219" s="34"/>
      <c r="F219" s="34"/>
      <c r="G219" s="34"/>
      <c r="H219" s="34"/>
      <c r="I219" s="34"/>
      <c r="J219" s="33"/>
      <c r="K219" s="33"/>
    </row>
    <row r="220" spans="1:11">
      <c r="A220" s="33"/>
      <c r="B220" s="34"/>
      <c r="C220" s="34"/>
      <c r="D220" s="34"/>
      <c r="E220" s="34"/>
      <c r="F220" s="34"/>
      <c r="G220" s="34"/>
      <c r="H220" s="34"/>
      <c r="I220" s="34"/>
      <c r="J220" s="33"/>
      <c r="K220" s="33"/>
    </row>
    <row r="221" spans="1:11" ht="23.25">
      <c r="A221" s="1" t="s">
        <v>121</v>
      </c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ht="23.25">
      <c r="A222" s="1" t="s">
        <v>1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ht="23.25">
      <c r="A223" s="1" t="s">
        <v>37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ht="23.25">
      <c r="A224" s="1" t="s">
        <v>49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ht="23.25">
      <c r="A225" s="1" t="s">
        <v>4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>
      <c r="A226" s="67" t="s">
        <v>122</v>
      </c>
      <c r="B226" s="67"/>
      <c r="C226" s="67"/>
      <c r="D226" s="67"/>
      <c r="E226" s="67"/>
      <c r="F226" s="67"/>
      <c r="G226" s="67"/>
      <c r="H226" s="67"/>
      <c r="I226" s="67"/>
      <c r="J226" s="67"/>
      <c r="K226" s="67"/>
    </row>
    <row r="227" spans="1:11">
      <c r="A227" s="67" t="s">
        <v>123</v>
      </c>
      <c r="B227" s="67"/>
      <c r="C227" s="67"/>
      <c r="D227" s="67"/>
      <c r="E227" s="67"/>
      <c r="F227" s="67"/>
      <c r="G227" s="67"/>
      <c r="H227" s="67"/>
      <c r="I227" s="67"/>
      <c r="J227" s="67"/>
      <c r="K227" s="67"/>
    </row>
    <row r="228" spans="1:11" s="5" customFormat="1">
      <c r="A228" s="2"/>
      <c r="B228" s="3"/>
      <c r="C228" s="4"/>
      <c r="D228" s="4"/>
      <c r="E228" s="4"/>
      <c r="F228" s="4"/>
      <c r="G228" s="4"/>
      <c r="H228" s="4"/>
      <c r="I228" s="4"/>
      <c r="J228" s="2"/>
      <c r="K228" s="2"/>
    </row>
    <row r="229" spans="1:11" s="5" customFormat="1">
      <c r="A229" s="6" t="s">
        <v>11</v>
      </c>
      <c r="B229" s="7" t="s">
        <v>7</v>
      </c>
      <c r="C229" s="7" t="s">
        <v>8</v>
      </c>
      <c r="D229" s="7" t="s">
        <v>9</v>
      </c>
      <c r="E229" s="7" t="s">
        <v>10</v>
      </c>
      <c r="F229" s="7" t="s">
        <v>11</v>
      </c>
      <c r="G229" s="7" t="s">
        <v>11</v>
      </c>
      <c r="H229" s="7" t="s">
        <v>12</v>
      </c>
      <c r="I229" s="7" t="s">
        <v>11</v>
      </c>
      <c r="J229" s="6" t="s">
        <v>13</v>
      </c>
      <c r="K229" s="6" t="s">
        <v>11</v>
      </c>
    </row>
    <row r="230" spans="1:11" s="5" customFormat="1">
      <c r="A230" s="8" t="s">
        <v>14</v>
      </c>
      <c r="B230" s="9" t="s">
        <v>15</v>
      </c>
      <c r="C230" s="9" t="s">
        <v>16</v>
      </c>
      <c r="D230" s="9" t="s">
        <v>17</v>
      </c>
      <c r="E230" s="9" t="s">
        <v>18</v>
      </c>
      <c r="F230" s="9" t="s">
        <v>19</v>
      </c>
      <c r="G230" s="9" t="s">
        <v>124</v>
      </c>
      <c r="H230" s="9" t="s">
        <v>21</v>
      </c>
      <c r="I230" s="9" t="s">
        <v>22</v>
      </c>
      <c r="J230" s="8" t="s">
        <v>23</v>
      </c>
      <c r="K230" s="8" t="s">
        <v>24</v>
      </c>
    </row>
    <row r="231" spans="1:11">
      <c r="A231" s="10"/>
      <c r="B231" s="11" t="s">
        <v>25</v>
      </c>
      <c r="C231" s="11"/>
      <c r="D231" s="11" t="s">
        <v>26</v>
      </c>
      <c r="E231" s="11"/>
      <c r="F231" s="11" t="s">
        <v>11</v>
      </c>
      <c r="G231" s="11"/>
      <c r="H231" s="11" t="s">
        <v>27</v>
      </c>
      <c r="I231" s="11"/>
      <c r="J231" s="10" t="s">
        <v>28</v>
      </c>
      <c r="K231" s="10"/>
    </row>
    <row r="232" spans="1:11">
      <c r="A232" s="35"/>
      <c r="B232" s="36"/>
      <c r="C232" s="37"/>
      <c r="D232" s="37"/>
      <c r="E232" s="37"/>
      <c r="F232" s="37"/>
      <c r="G232" s="37"/>
      <c r="H232" s="37"/>
      <c r="I232" s="36"/>
      <c r="J232" s="35"/>
      <c r="K232" s="35"/>
    </row>
    <row r="233" spans="1:11" s="63" customFormat="1">
      <c r="A233" s="22" t="s">
        <v>124</v>
      </c>
      <c r="B233" s="23" t="s">
        <v>52</v>
      </c>
      <c r="C233" s="23" t="s">
        <v>66</v>
      </c>
      <c r="D233" s="23" t="s">
        <v>30</v>
      </c>
      <c r="E233" s="23" t="s">
        <v>66</v>
      </c>
      <c r="F233" s="23" t="s">
        <v>52</v>
      </c>
      <c r="G233" s="23">
        <f>SUM([1]งบกลาง!F6)</f>
        <v>2062880</v>
      </c>
      <c r="H233" s="23" t="s">
        <v>66</v>
      </c>
      <c r="I233" s="23">
        <f>SUM(B233:H233)</f>
        <v>2062880</v>
      </c>
      <c r="J233" s="24" t="s">
        <v>31</v>
      </c>
      <c r="K233" s="24" t="s">
        <v>125</v>
      </c>
    </row>
    <row r="234" spans="1:11" s="63" customFormat="1">
      <c r="A234" s="22"/>
      <c r="B234" s="23"/>
      <c r="C234" s="23"/>
      <c r="D234" s="23"/>
      <c r="E234" s="23" t="s">
        <v>11</v>
      </c>
      <c r="F234" s="23"/>
      <c r="G234" s="23"/>
      <c r="H234" s="23"/>
      <c r="I234" s="23"/>
      <c r="J234" s="24"/>
      <c r="K234" s="24"/>
    </row>
    <row r="235" spans="1:11" s="63" customFormat="1">
      <c r="A235" s="22"/>
      <c r="B235" s="23"/>
      <c r="C235" s="23"/>
      <c r="D235" s="23"/>
      <c r="E235" s="23"/>
      <c r="F235" s="23"/>
      <c r="G235" s="23"/>
      <c r="H235" s="23"/>
      <c r="I235" s="23"/>
      <c r="J235" s="24"/>
      <c r="K235" s="24"/>
    </row>
    <row r="236" spans="1:11" s="63" customFormat="1">
      <c r="A236" s="22"/>
      <c r="B236" s="23"/>
      <c r="C236" s="23"/>
      <c r="D236" s="23"/>
      <c r="E236" s="23"/>
      <c r="F236" s="23"/>
      <c r="G236" s="23"/>
      <c r="H236" s="23"/>
      <c r="I236" s="23"/>
      <c r="J236" s="24"/>
      <c r="K236" s="24"/>
    </row>
    <row r="237" spans="1:11" s="63" customFormat="1">
      <c r="A237" s="22"/>
      <c r="B237" s="23"/>
      <c r="C237" s="23"/>
      <c r="D237" s="23"/>
      <c r="E237" s="23"/>
      <c r="F237" s="23"/>
      <c r="G237" s="23"/>
      <c r="H237" s="23"/>
      <c r="I237" s="23"/>
      <c r="J237" s="24"/>
      <c r="K237" s="24"/>
    </row>
    <row r="238" spans="1:11" s="71" customFormat="1">
      <c r="A238" s="68"/>
      <c r="B238" s="69"/>
      <c r="C238" s="69"/>
      <c r="D238" s="69"/>
      <c r="E238" s="69"/>
      <c r="F238" s="69"/>
      <c r="G238" s="69"/>
      <c r="H238" s="69"/>
      <c r="I238" s="69"/>
      <c r="J238" s="70"/>
      <c r="K238" s="70"/>
    </row>
    <row r="239" spans="1:11" s="57" customFormat="1" ht="21.75" thickBot="1">
      <c r="A239" s="55" t="s">
        <v>126</v>
      </c>
      <c r="B239" s="56">
        <f t="shared" ref="B239:I239" si="8">SUM(B233:B238)</f>
        <v>0</v>
      </c>
      <c r="C239" s="56">
        <f t="shared" si="8"/>
        <v>0</v>
      </c>
      <c r="D239" s="56">
        <f t="shared" si="8"/>
        <v>0</v>
      </c>
      <c r="E239" s="56">
        <f t="shared" si="8"/>
        <v>0</v>
      </c>
      <c r="F239" s="56">
        <f t="shared" si="8"/>
        <v>0</v>
      </c>
      <c r="G239" s="56">
        <f t="shared" si="8"/>
        <v>2062880</v>
      </c>
      <c r="H239" s="72">
        <f t="shared" si="8"/>
        <v>0</v>
      </c>
      <c r="I239" s="56">
        <f t="shared" si="8"/>
        <v>2062880</v>
      </c>
      <c r="J239" s="55"/>
      <c r="K239" s="55"/>
    </row>
    <row r="240" spans="1:11" s="43" customFormat="1">
      <c r="A240" s="33"/>
      <c r="B240" s="34"/>
      <c r="C240" s="34"/>
      <c r="D240" s="34"/>
      <c r="E240" s="34"/>
      <c r="F240" s="34"/>
      <c r="G240" s="34"/>
      <c r="H240" s="73"/>
      <c r="I240" s="34"/>
      <c r="J240" s="33"/>
      <c r="K240" s="33"/>
    </row>
    <row r="241" spans="1:12" s="43" customFormat="1">
      <c r="A241" s="33"/>
      <c r="B241" s="34"/>
      <c r="C241" s="34"/>
      <c r="D241" s="34"/>
      <c r="E241" s="34"/>
      <c r="F241" s="34"/>
      <c r="G241" s="34"/>
      <c r="H241" s="73"/>
      <c r="I241" s="34"/>
      <c r="J241" s="33"/>
      <c r="K241" s="33"/>
    </row>
    <row r="242" spans="1:12" s="43" customFormat="1" ht="29.25" customHeight="1">
      <c r="A242" s="33"/>
      <c r="B242" s="34"/>
      <c r="C242" s="34"/>
      <c r="D242" s="34"/>
      <c r="E242" s="34"/>
      <c r="F242" s="34"/>
      <c r="G242" s="34"/>
      <c r="H242" s="73"/>
      <c r="I242" s="34"/>
      <c r="J242" s="33"/>
      <c r="K242" s="33"/>
    </row>
    <row r="243" spans="1:12" ht="23.25">
      <c r="A243" s="1" t="s">
        <v>127</v>
      </c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2" s="43" customFormat="1">
      <c r="A244" s="6" t="s">
        <v>11</v>
      </c>
      <c r="B244" s="7" t="s">
        <v>7</v>
      </c>
      <c r="C244" s="7" t="s">
        <v>8</v>
      </c>
      <c r="D244" s="7" t="s">
        <v>9</v>
      </c>
      <c r="E244" s="7" t="s">
        <v>10</v>
      </c>
      <c r="F244" s="7" t="s">
        <v>11</v>
      </c>
      <c r="G244" s="7" t="s">
        <v>11</v>
      </c>
      <c r="H244" s="7" t="s">
        <v>12</v>
      </c>
      <c r="I244" s="7" t="s">
        <v>11</v>
      </c>
      <c r="J244" s="6" t="s">
        <v>13</v>
      </c>
      <c r="K244" s="6" t="s">
        <v>11</v>
      </c>
    </row>
    <row r="245" spans="1:12" s="43" customFormat="1">
      <c r="A245" s="8" t="s">
        <v>14</v>
      </c>
      <c r="B245" s="9" t="s">
        <v>15</v>
      </c>
      <c r="C245" s="9" t="s">
        <v>16</v>
      </c>
      <c r="D245" s="9" t="s">
        <v>17</v>
      </c>
      <c r="E245" s="9" t="s">
        <v>18</v>
      </c>
      <c r="F245" s="9" t="s">
        <v>19</v>
      </c>
      <c r="G245" s="9" t="s">
        <v>124</v>
      </c>
      <c r="H245" s="9" t="s">
        <v>21</v>
      </c>
      <c r="I245" s="9" t="s">
        <v>22</v>
      </c>
      <c r="J245" s="8" t="s">
        <v>23</v>
      </c>
      <c r="K245" s="8" t="s">
        <v>24</v>
      </c>
    </row>
    <row r="246" spans="1:12">
      <c r="A246" s="10"/>
      <c r="B246" s="11" t="s">
        <v>25</v>
      </c>
      <c r="C246" s="11"/>
      <c r="D246" s="11" t="s">
        <v>26</v>
      </c>
      <c r="E246" s="11"/>
      <c r="F246" s="11" t="s">
        <v>11</v>
      </c>
      <c r="G246" s="11"/>
      <c r="H246" s="11" t="s">
        <v>27</v>
      </c>
      <c r="I246" s="11"/>
      <c r="J246" s="10" t="s">
        <v>28</v>
      </c>
      <c r="K246" s="10"/>
    </row>
    <row r="247" spans="1:12" s="77" customFormat="1">
      <c r="A247" s="74"/>
      <c r="B247" s="75">
        <f>SUM(B18+B42+B65+B86+B107+B128+B152+B195+B173+B218+B239)</f>
        <v>8403940</v>
      </c>
      <c r="C247" s="75">
        <f>SUM(C18,C42,C65,C86,C107,C128,C152,C173,C195,C218)</f>
        <v>1861310</v>
      </c>
      <c r="D247" s="75">
        <f>SUM(D18+D42+D65+D86+D107+D128+D152+D173+D195+D218+D239)</f>
        <v>10941390</v>
      </c>
      <c r="E247" s="75">
        <f>SUM(E18,E42,E65,E86,E107,E128,E152,E173,E195,E218)</f>
        <v>628400</v>
      </c>
      <c r="F247" s="75">
        <f>SUM(F18,F42,F65,F86,F107,F128,F152,F173,F195,F218)</f>
        <v>2468200</v>
      </c>
      <c r="G247" s="75">
        <f>SUM(G239)</f>
        <v>2062880</v>
      </c>
      <c r="H247" s="75">
        <f>SUM(H18,H42,H65,H86,H107,H128,H152,H173,H195,H218)</f>
        <v>4506500</v>
      </c>
      <c r="I247" s="75">
        <f>SUM(I18,I42,I65,I86,I107,I128,I152,I173,I195,I218,I239)</f>
        <v>30872620</v>
      </c>
      <c r="J247" s="76"/>
      <c r="K247" s="76"/>
    </row>
    <row r="249" spans="1:12">
      <c r="I249" s="78">
        <f>SUM(I18+I42+I65+I86+I107+I128+I152+I173+I195+I218+I239)</f>
        <v>30872620</v>
      </c>
      <c r="J249" s="79">
        <f>SUM([1]รายการคำนวนรายรับมากกว่ารายจ่าย!C4)</f>
        <v>30872620</v>
      </c>
      <c r="L249" s="4">
        <f>SUM(I249-J249)</f>
        <v>0</v>
      </c>
    </row>
    <row r="259" spans="1:11" s="33" customFormat="1">
      <c r="A259" s="2"/>
      <c r="B259" s="3"/>
      <c r="C259" s="4"/>
      <c r="D259" s="4"/>
      <c r="E259" s="4"/>
      <c r="F259" s="4"/>
      <c r="G259" s="4"/>
      <c r="H259" s="4"/>
      <c r="I259" s="4"/>
      <c r="J259" s="2"/>
      <c r="K259" s="2"/>
    </row>
    <row r="260" spans="1:11" s="33" customFormat="1">
      <c r="B260" s="34"/>
      <c r="C260" s="34"/>
      <c r="D260" s="34"/>
      <c r="E260" s="34"/>
      <c r="F260" s="34"/>
      <c r="G260" s="34"/>
      <c r="H260" s="34"/>
      <c r="I260" s="34"/>
    </row>
    <row r="261" spans="1:11" s="33" customFormat="1">
      <c r="B261" s="34"/>
      <c r="C261" s="34"/>
      <c r="D261" s="34"/>
      <c r="E261" s="34"/>
      <c r="F261" s="34"/>
      <c r="G261" s="34"/>
      <c r="H261" s="34"/>
      <c r="I261" s="34"/>
    </row>
    <row r="262" spans="1:11" s="43" customFormat="1">
      <c r="A262" s="33"/>
      <c r="B262" s="34"/>
      <c r="C262" s="34"/>
      <c r="D262" s="34"/>
      <c r="E262" s="34"/>
      <c r="F262" s="34"/>
      <c r="G262" s="34"/>
      <c r="H262" s="34"/>
      <c r="I262" s="34"/>
      <c r="J262" s="33"/>
      <c r="K262" s="33"/>
    </row>
    <row r="263" spans="1:11" s="43" customFormat="1">
      <c r="B263" s="34"/>
      <c r="C263" s="80"/>
      <c r="D263" s="80"/>
      <c r="E263" s="80"/>
      <c r="F263" s="80"/>
      <c r="G263" s="80"/>
      <c r="H263" s="80"/>
      <c r="I263" s="80"/>
    </row>
    <row r="264" spans="1:11" s="43" customFormat="1">
      <c r="B264" s="34"/>
      <c r="C264" s="34"/>
      <c r="D264" s="34"/>
      <c r="E264" s="34"/>
      <c r="F264" s="34"/>
      <c r="G264" s="34"/>
      <c r="H264" s="34"/>
      <c r="I264" s="34"/>
      <c r="J264" s="33"/>
      <c r="K264" s="33"/>
    </row>
    <row r="265" spans="1:11" s="43" customFormat="1">
      <c r="B265" s="34"/>
      <c r="C265" s="34"/>
      <c r="D265" s="34"/>
      <c r="E265" s="34"/>
      <c r="F265" s="34"/>
      <c r="G265" s="34"/>
      <c r="H265" s="34"/>
      <c r="I265" s="34"/>
      <c r="J265" s="33"/>
      <c r="K265" s="33"/>
    </row>
    <row r="266" spans="1:11" s="43" customFormat="1">
      <c r="B266" s="34"/>
      <c r="C266" s="34"/>
      <c r="D266" s="34"/>
      <c r="E266" s="34"/>
      <c r="F266" s="34"/>
      <c r="G266" s="34"/>
      <c r="H266" s="34"/>
      <c r="I266" s="34"/>
      <c r="J266" s="33"/>
      <c r="K266" s="33"/>
    </row>
    <row r="267" spans="1:11" s="43" customFormat="1">
      <c r="B267" s="34"/>
      <c r="C267" s="34"/>
      <c r="D267" s="34"/>
      <c r="E267" s="34"/>
      <c r="F267" s="34"/>
      <c r="G267" s="34"/>
      <c r="H267" s="34"/>
      <c r="I267" s="34"/>
      <c r="J267" s="33"/>
      <c r="K267" s="33"/>
    </row>
    <row r="268" spans="1:11" s="43" customFormat="1">
      <c r="B268" s="34"/>
      <c r="C268" s="34"/>
      <c r="D268" s="34"/>
      <c r="E268" s="34"/>
      <c r="F268" s="34"/>
      <c r="G268" s="34"/>
      <c r="H268" s="34"/>
      <c r="I268" s="34"/>
      <c r="J268" s="33"/>
      <c r="K268" s="33"/>
    </row>
    <row r="269" spans="1:11" s="43" customFormat="1">
      <c r="B269" s="34"/>
      <c r="C269" s="34"/>
      <c r="D269" s="34"/>
      <c r="E269" s="34"/>
      <c r="F269" s="34"/>
      <c r="G269" s="34"/>
      <c r="H269" s="34"/>
      <c r="I269" s="34"/>
      <c r="J269" s="33"/>
      <c r="K269" s="33"/>
    </row>
    <row r="270" spans="1:11" s="43" customFormat="1">
      <c r="B270" s="34"/>
      <c r="C270" s="34"/>
      <c r="D270" s="34"/>
      <c r="E270" s="34"/>
      <c r="F270" s="34"/>
      <c r="G270" s="34"/>
      <c r="H270" s="34"/>
      <c r="I270" s="34"/>
      <c r="J270" s="33"/>
      <c r="K270" s="33"/>
    </row>
    <row r="271" spans="1:11" s="43" customFormat="1">
      <c r="B271" s="34"/>
      <c r="C271" s="34"/>
      <c r="D271" s="34"/>
      <c r="E271" s="34"/>
      <c r="F271" s="34"/>
      <c r="G271" s="34"/>
      <c r="H271" s="34"/>
      <c r="I271" s="34"/>
      <c r="J271" s="33"/>
      <c r="K271" s="33"/>
    </row>
    <row r="272" spans="1:11" s="43" customFormat="1">
      <c r="B272" s="34"/>
      <c r="C272" s="34"/>
      <c r="D272" s="34"/>
      <c r="E272" s="34"/>
      <c r="F272" s="34"/>
      <c r="G272" s="34"/>
      <c r="H272" s="34"/>
      <c r="I272" s="34"/>
      <c r="J272" s="33"/>
      <c r="K272" s="33"/>
    </row>
    <row r="273" spans="1:11" s="43" customFormat="1">
      <c r="B273" s="34"/>
      <c r="C273" s="34"/>
      <c r="D273" s="34"/>
      <c r="E273" s="34"/>
      <c r="F273" s="34"/>
      <c r="G273" s="34"/>
      <c r="H273" s="34"/>
      <c r="I273" s="34"/>
      <c r="J273" s="33"/>
      <c r="K273" s="33"/>
    </row>
    <row r="274" spans="1:11" s="43" customFormat="1">
      <c r="B274" s="34"/>
      <c r="C274" s="34"/>
      <c r="D274" s="34"/>
      <c r="E274" s="34"/>
      <c r="F274" s="34"/>
      <c r="G274" s="34"/>
      <c r="H274" s="34"/>
      <c r="I274" s="34"/>
      <c r="J274" s="33"/>
      <c r="K274" s="33"/>
    </row>
    <row r="275" spans="1:11" s="43" customFormat="1">
      <c r="A275" s="80"/>
      <c r="B275" s="80"/>
      <c r="C275" s="80"/>
      <c r="D275" s="80"/>
      <c r="E275" s="80"/>
      <c r="F275" s="80"/>
      <c r="I275" s="80"/>
    </row>
    <row r="276" spans="1:11" s="43" customFormat="1">
      <c r="B276" s="34"/>
      <c r="C276" s="80"/>
      <c r="D276" s="80"/>
      <c r="E276" s="80"/>
      <c r="F276" s="80"/>
      <c r="G276" s="80"/>
      <c r="H276" s="80"/>
      <c r="I276" s="80"/>
    </row>
    <row r="277" spans="1:11">
      <c r="A277" s="43"/>
      <c r="B277" s="34"/>
      <c r="C277" s="80"/>
      <c r="D277" s="80"/>
      <c r="E277" s="80"/>
      <c r="F277" s="80"/>
      <c r="G277" s="80"/>
      <c r="H277" s="80"/>
      <c r="I277" s="80"/>
      <c r="J277" s="43"/>
      <c r="K277" s="43"/>
    </row>
  </sheetData>
  <mergeCells count="78">
    <mergeCell ref="A223:K223"/>
    <mergeCell ref="A224:K224"/>
    <mergeCell ref="A225:K225"/>
    <mergeCell ref="A226:K226"/>
    <mergeCell ref="A227:K227"/>
    <mergeCell ref="A243:K243"/>
    <mergeCell ref="A202:K202"/>
    <mergeCell ref="A203:K203"/>
    <mergeCell ref="A204:K204"/>
    <mergeCell ref="A205:K205"/>
    <mergeCell ref="A221:K221"/>
    <mergeCell ref="A222:K222"/>
    <mergeCell ref="A181:K181"/>
    <mergeCell ref="A182:K182"/>
    <mergeCell ref="A183:K183"/>
    <mergeCell ref="A199:K199"/>
    <mergeCell ref="A200:K200"/>
    <mergeCell ref="A201:K201"/>
    <mergeCell ref="A161:K161"/>
    <mergeCell ref="A174:K174"/>
    <mergeCell ref="A177:K177"/>
    <mergeCell ref="A178:K178"/>
    <mergeCell ref="A179:K179"/>
    <mergeCell ref="A180:K180"/>
    <mergeCell ref="A155:K155"/>
    <mergeCell ref="A156:K156"/>
    <mergeCell ref="A157:K157"/>
    <mergeCell ref="A158:K158"/>
    <mergeCell ref="A159:K159"/>
    <mergeCell ref="A160:K160"/>
    <mergeCell ref="A134:K134"/>
    <mergeCell ref="A135:K135"/>
    <mergeCell ref="A136:K136"/>
    <mergeCell ref="A137:K137"/>
    <mergeCell ref="A138:K138"/>
    <mergeCell ref="A139:K139"/>
    <mergeCell ref="A113:K113"/>
    <mergeCell ref="A114:K114"/>
    <mergeCell ref="A115:K115"/>
    <mergeCell ref="A116:K116"/>
    <mergeCell ref="A117:K117"/>
    <mergeCell ref="A133:K133"/>
    <mergeCell ref="A92:K92"/>
    <mergeCell ref="A93:K93"/>
    <mergeCell ref="A94:K94"/>
    <mergeCell ref="A95:K95"/>
    <mergeCell ref="A111:K111"/>
    <mergeCell ref="A112:K112"/>
    <mergeCell ref="A70:K70"/>
    <mergeCell ref="A71:K71"/>
    <mergeCell ref="A72:K72"/>
    <mergeCell ref="A89:K89"/>
    <mergeCell ref="A90:K90"/>
    <mergeCell ref="A91:K91"/>
    <mergeCell ref="A49:K49"/>
    <mergeCell ref="A50:K50"/>
    <mergeCell ref="A51:K51"/>
    <mergeCell ref="A67:K67"/>
    <mergeCell ref="A68:K68"/>
    <mergeCell ref="A69:K69"/>
    <mergeCell ref="A28:K28"/>
    <mergeCell ref="A29:K29"/>
    <mergeCell ref="A45:K45"/>
    <mergeCell ref="A46:K46"/>
    <mergeCell ref="A47:K47"/>
    <mergeCell ref="A48:K48"/>
    <mergeCell ref="A7:K7"/>
    <mergeCell ref="A23:K23"/>
    <mergeCell ref="A24:K24"/>
    <mergeCell ref="A25:K25"/>
    <mergeCell ref="A26:K26"/>
    <mergeCell ref="A27:K27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2012-10-29T07:32:13Z</dcterms:modified>
</cp:coreProperties>
</file>