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จากฮาร์ดดิสเก่า\งานแผนและงบประมาณ\เทศบัญญัติ\ปี 2562\ร่างงบประมาณรายจ่ายปี 62\"/>
    </mc:Choice>
  </mc:AlternateContent>
  <bookViews>
    <workbookView xWindow="120" yWindow="375" windowWidth="9195" windowHeight="4410" tabRatio="1000"/>
  </bookViews>
  <sheets>
    <sheet name="คำแถลงงบประมาณ" sheetId="50" r:id="rId1"/>
    <sheet name="หลักการและเหตุผล" sheetId="35" r:id="rId2"/>
    <sheet name="รายจ่ายตามงานและงบรายจ่าย" sheetId="26" r:id="rId3"/>
    <sheet name="เทศบัญญัติ" sheetId="5" r:id="rId4"/>
    <sheet name="รายงานประมาณการรายรับ" sheetId="34" r:id="rId5"/>
    <sheet name="รายละเอียดประมาณการรายรับ" sheetId="25" r:id="rId6"/>
    <sheet name="รายงานประมาณการรายจ่าย" sheetId="37" r:id="rId7"/>
    <sheet name="แผนงานบริหารทั่วไป" sheetId="28" r:id="rId8"/>
    <sheet name="แผนงานรักษาความสงบภายใน" sheetId="39" r:id="rId9"/>
    <sheet name="แผนงานการศึกษา" sheetId="40" r:id="rId10"/>
    <sheet name="แผนงานสาธารณสุข" sheetId="41" r:id="rId11"/>
    <sheet name="แผนงานสังคมสงเคราะห์" sheetId="42" r:id="rId12"/>
    <sheet name="แผนงานเคหะและชุมชน" sheetId="43" r:id="rId13"/>
    <sheet name="แผนงานสร้างความเข้มแข็งของชุมชน" sheetId="44" r:id="rId14"/>
    <sheet name="แผนงานศาสนาวัฒนธรรมและนันทนาการ" sheetId="45" r:id="rId15"/>
    <sheet name="แผนงานการเกษตร" sheetId="46" r:id="rId16"/>
    <sheet name="แผนงานการพาณิชย์" sheetId="47" r:id="rId17"/>
    <sheet name="แผนงานงบกลาง" sheetId="48" r:id="rId18"/>
    <sheet name="รายจ่ายแยกตามหมวด" sheetId="36" r:id="rId19"/>
    <sheet name="เทศบัญญัติงบประมาณรายจ่าย" sheetId="49" r:id="rId20"/>
    <sheet name="สรุปรับต่างจาย" sheetId="33" r:id="rId21"/>
    <sheet name="เงินอุดหนุน" sheetId="51" r:id="rId22"/>
    <sheet name="Sheet1" sheetId="52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Titles" localSheetId="4">รายงานประมาณการรายรับ!$6:$9</definedName>
  </definedNames>
  <calcPr calcId="152511"/>
  <fileRecoveryPr autoRecover="0"/>
</workbook>
</file>

<file path=xl/calcChain.xml><?xml version="1.0" encoding="utf-8"?>
<calcChain xmlns="http://schemas.openxmlformats.org/spreadsheetml/2006/main">
  <c r="H367" i="37" l="1"/>
  <c r="H75" i="39"/>
  <c r="H267" i="28" l="1"/>
  <c r="H1066" i="37" l="1"/>
  <c r="H7" i="45"/>
  <c r="H981" i="37"/>
  <c r="H900" i="37"/>
  <c r="H901" i="37" s="1"/>
  <c r="G899" i="37"/>
  <c r="H678" i="37"/>
  <c r="H677" i="37"/>
  <c r="H676" i="37"/>
  <c r="H675" i="37"/>
  <c r="H674" i="37"/>
  <c r="H658" i="37"/>
  <c r="H556" i="37"/>
  <c r="H555" i="37"/>
  <c r="H554" i="37"/>
  <c r="H503" i="37"/>
  <c r="H502" i="37"/>
  <c r="H501" i="37"/>
  <c r="H495" i="37"/>
  <c r="H488" i="37"/>
  <c r="H441" i="37"/>
  <c r="G382" i="37"/>
  <c r="H557" i="37" l="1"/>
  <c r="F1123" i="37"/>
  <c r="F1124" i="37" s="1"/>
  <c r="F1125" i="37" s="1"/>
  <c r="E1123" i="37"/>
  <c r="E1124" i="37" s="1"/>
  <c r="E1125" i="37" s="1"/>
  <c r="D1123" i="37"/>
  <c r="D1124" i="37" s="1"/>
  <c r="D1125" i="37" s="1"/>
  <c r="C1123" i="37"/>
  <c r="C1124" i="37" s="1"/>
  <c r="C1125" i="37" s="1"/>
  <c r="B1123" i="37"/>
  <c r="B1124" i="37" s="1"/>
  <c r="B1125" i="37" s="1"/>
  <c r="B1105" i="37"/>
  <c r="C1105" i="37"/>
  <c r="D1105" i="37"/>
  <c r="E1105" i="37"/>
  <c r="F1105" i="37"/>
  <c r="H1105" i="37"/>
  <c r="B1110" i="37"/>
  <c r="B1111" i="37" s="1"/>
  <c r="C1110" i="37"/>
  <c r="C1111" i="37" s="1"/>
  <c r="D1110" i="37"/>
  <c r="D1111" i="37" s="1"/>
  <c r="E1110" i="37"/>
  <c r="E1111" i="37" s="1"/>
  <c r="F1110" i="37"/>
  <c r="F1111" i="37" s="1"/>
  <c r="H1110" i="37"/>
  <c r="H1111" i="37" s="1"/>
  <c r="H7" i="46" l="1"/>
  <c r="M59" i="49" s="1"/>
  <c r="H39" i="46"/>
  <c r="H37" i="46" l="1"/>
  <c r="H35" i="46" s="1"/>
  <c r="H34" i="46" s="1"/>
  <c r="H1118" i="37"/>
  <c r="H1123" i="37" s="1"/>
  <c r="H1124" i="37" s="1"/>
  <c r="H1125" i="37" s="1"/>
  <c r="F41" i="34"/>
  <c r="F83" i="34"/>
  <c r="H121" i="40" l="1"/>
  <c r="H212" i="28"/>
  <c r="H19" i="48"/>
  <c r="H140" i="40" l="1"/>
  <c r="G59" i="49" s="1"/>
  <c r="H672" i="41"/>
  <c r="H644" i="41"/>
  <c r="H622" i="41"/>
  <c r="H693" i="37" s="1"/>
  <c r="H508" i="40"/>
  <c r="H98" i="45"/>
  <c r="H1168" i="28"/>
  <c r="H290" i="37" s="1"/>
  <c r="H703" i="28"/>
  <c r="L59" i="49" l="1"/>
  <c r="H451" i="41"/>
  <c r="H7" i="44"/>
  <c r="L124" i="49" l="1"/>
  <c r="H114" i="39"/>
  <c r="H1173" i="28"/>
  <c r="H291" i="37" s="1"/>
  <c r="H28" i="34"/>
  <c r="H529" i="40" l="1"/>
  <c r="E83" i="34" l="1"/>
  <c r="E15" i="34"/>
  <c r="D67" i="34"/>
  <c r="D15" i="34"/>
  <c r="C15" i="34"/>
  <c r="B15" i="34"/>
  <c r="H204" i="28" l="1"/>
  <c r="H1167" i="28" l="1"/>
  <c r="E17" i="26" s="1"/>
  <c r="H507" i="40" l="1"/>
  <c r="H505" i="40" s="1"/>
  <c r="H572" i="40"/>
  <c r="G124" i="49" s="1"/>
  <c r="H126" i="45" l="1"/>
  <c r="H96" i="45" s="1"/>
  <c r="H105" i="49"/>
  <c r="H612" i="41"/>
  <c r="H438" i="43"/>
  <c r="H404" i="43"/>
  <c r="H835" i="37" s="1"/>
  <c r="H111" i="49" l="1"/>
  <c r="H697" i="37"/>
  <c r="H611" i="41"/>
  <c r="H609" i="41" s="1"/>
  <c r="J114" i="49"/>
  <c r="H403" i="43"/>
  <c r="H125" i="49"/>
  <c r="H670" i="41"/>
  <c r="H715" i="37" s="1"/>
  <c r="H716" i="37" s="1"/>
  <c r="H130" i="43"/>
  <c r="H117" i="43" s="1"/>
  <c r="H69" i="43"/>
  <c r="H68" i="43" s="1"/>
  <c r="H53" i="43"/>
  <c r="H42" i="43"/>
  <c r="H38" i="43"/>
  <c r="H6" i="43"/>
  <c r="H62" i="41" l="1"/>
  <c r="H52" i="41"/>
  <c r="H43" i="41"/>
  <c r="H6" i="41"/>
  <c r="G116" i="49"/>
  <c r="H92" i="41" l="1"/>
  <c r="H56" i="40" l="1"/>
  <c r="H100" i="40"/>
  <c r="H88" i="40"/>
  <c r="H70" i="40"/>
  <c r="H55" i="40" l="1"/>
  <c r="H69" i="40"/>
  <c r="H28" i="40"/>
  <c r="H27" i="40" s="1"/>
  <c r="H6" i="40"/>
  <c r="G31" i="49" s="1"/>
  <c r="H220" i="39"/>
  <c r="H89" i="39"/>
  <c r="H87" i="39"/>
  <c r="D47" i="26" l="1"/>
  <c r="F108" i="49"/>
  <c r="H398" i="37"/>
  <c r="H219" i="39"/>
  <c r="H47" i="39"/>
  <c r="H46" i="39" s="1"/>
  <c r="F41" i="49" s="1"/>
  <c r="H22" i="39"/>
  <c r="H6" i="39"/>
  <c r="H898" i="28"/>
  <c r="H863" i="28"/>
  <c r="H850" i="28" s="1"/>
  <c r="H763" i="28"/>
  <c r="H752" i="28"/>
  <c r="H729" i="28" l="1"/>
  <c r="E113" i="49" s="1"/>
  <c r="E105" i="49" l="1"/>
  <c r="H702" i="28"/>
  <c r="H700" i="28" s="1"/>
  <c r="H241" i="28"/>
  <c r="H227" i="28" s="1"/>
  <c r="H140" i="28" l="1"/>
  <c r="E38" i="49" s="1"/>
  <c r="H128" i="28"/>
  <c r="B89" i="50"/>
  <c r="C89" i="50"/>
  <c r="H159" i="28" l="1"/>
  <c r="H157" i="28" s="1"/>
  <c r="F1172" i="37"/>
  <c r="F901" i="37"/>
  <c r="F737" i="37"/>
  <c r="F716" i="37"/>
  <c r="F704" i="37"/>
  <c r="F557" i="37"/>
  <c r="F517" i="37"/>
  <c r="F504" i="37"/>
  <c r="F438" i="37"/>
  <c r="F384" i="37"/>
  <c r="F344" i="37"/>
  <c r="F172" i="37"/>
  <c r="C982" i="37"/>
  <c r="B908" i="37"/>
  <c r="B901" i="37"/>
  <c r="B902" i="37" s="1"/>
  <c r="C869" i="37"/>
  <c r="B743" i="37"/>
  <c r="D557" i="37"/>
  <c r="B438" i="37"/>
  <c r="C348" i="37"/>
  <c r="B344" i="37"/>
  <c r="B265" i="37"/>
  <c r="C209" i="37"/>
  <c r="D200" i="37"/>
  <c r="C200" i="37"/>
  <c r="B200" i="37"/>
  <c r="B155" i="37"/>
  <c r="C118" i="37"/>
  <c r="C1134" i="37" l="1"/>
  <c r="D1091" i="37"/>
  <c r="C1091" i="37"/>
  <c r="E1073" i="37"/>
  <c r="E901" i="37"/>
  <c r="E679" i="37"/>
  <c r="E699" i="37"/>
  <c r="E530" i="37"/>
  <c r="E504" i="37"/>
  <c r="E473" i="37" l="1"/>
  <c r="E401" i="37"/>
  <c r="E172" i="37"/>
  <c r="E155" i="37" l="1"/>
  <c r="G38" i="37" l="1"/>
  <c r="H37" i="37"/>
  <c r="G37" i="37" s="1"/>
  <c r="H34" i="37"/>
  <c r="G34" i="37" s="1"/>
  <c r="F116" i="25"/>
  <c r="D87" i="50" s="1"/>
  <c r="D89" i="50" s="1"/>
  <c r="H110" i="28"/>
  <c r="E34" i="49" s="1"/>
  <c r="H73" i="28"/>
  <c r="H31" i="37" s="1"/>
  <c r="E7" i="51"/>
  <c r="D20" i="51"/>
  <c r="D31" i="51"/>
  <c r="D32" i="51" s="1"/>
  <c r="G32" i="51" s="1"/>
  <c r="D4" i="49"/>
  <c r="O4" i="49" s="1"/>
  <c r="D5" i="49"/>
  <c r="O5" i="49" s="1"/>
  <c r="D7" i="49"/>
  <c r="O7" i="49" s="1"/>
  <c r="D8" i="49"/>
  <c r="O8" i="49" s="1"/>
  <c r="D9" i="49"/>
  <c r="O9" i="49" s="1"/>
  <c r="D10" i="49"/>
  <c r="O10" i="49" s="1"/>
  <c r="D12" i="49"/>
  <c r="O12" i="49" s="1"/>
  <c r="D13" i="49"/>
  <c r="O13" i="49" s="1"/>
  <c r="O33" i="49"/>
  <c r="E35" i="49"/>
  <c r="O36" i="49"/>
  <c r="E42" i="49"/>
  <c r="O42" i="49" s="1"/>
  <c r="E43" i="49"/>
  <c r="H43" i="49"/>
  <c r="J43" i="49"/>
  <c r="J44" i="49"/>
  <c r="H45" i="49"/>
  <c r="J45" i="49"/>
  <c r="M58" i="49"/>
  <c r="H60" i="49"/>
  <c r="N60" i="49"/>
  <c r="N127" i="49" s="1"/>
  <c r="E72" i="49"/>
  <c r="G72" i="49"/>
  <c r="H72" i="49"/>
  <c r="J72" i="49"/>
  <c r="E73" i="49"/>
  <c r="G73" i="49"/>
  <c r="H73" i="49"/>
  <c r="J73" i="49"/>
  <c r="E74" i="49"/>
  <c r="G74" i="49"/>
  <c r="H74" i="49"/>
  <c r="J74" i="49"/>
  <c r="G75" i="49"/>
  <c r="O75" i="49" s="1"/>
  <c r="O76" i="49"/>
  <c r="E77" i="49"/>
  <c r="G77" i="49"/>
  <c r="H77" i="49"/>
  <c r="J77" i="49"/>
  <c r="E78" i="49"/>
  <c r="H78" i="49"/>
  <c r="J78" i="49"/>
  <c r="E79" i="49"/>
  <c r="H79" i="49"/>
  <c r="J79" i="49"/>
  <c r="E80" i="49"/>
  <c r="H80" i="49"/>
  <c r="J80" i="49"/>
  <c r="F81" i="49"/>
  <c r="H81" i="49"/>
  <c r="J81" i="49"/>
  <c r="O82" i="49"/>
  <c r="E83" i="49"/>
  <c r="G83" i="49"/>
  <c r="H83" i="49"/>
  <c r="J83" i="49"/>
  <c r="O86" i="49"/>
  <c r="F87" i="49"/>
  <c r="O87" i="49" s="1"/>
  <c r="J88" i="49"/>
  <c r="O88" i="49" s="1"/>
  <c r="H89" i="49"/>
  <c r="O89" i="49" s="1"/>
  <c r="E90" i="49"/>
  <c r="G90" i="49"/>
  <c r="H90" i="49"/>
  <c r="E91" i="49"/>
  <c r="G91" i="49"/>
  <c r="E92" i="49"/>
  <c r="G92" i="49"/>
  <c r="E93" i="49"/>
  <c r="G93" i="49"/>
  <c r="E94" i="49"/>
  <c r="O94" i="49" s="1"/>
  <c r="E95" i="49"/>
  <c r="G95" i="49"/>
  <c r="O104" i="49"/>
  <c r="O106" i="49"/>
  <c r="O107" i="49"/>
  <c r="O108" i="49"/>
  <c r="O109" i="49"/>
  <c r="O114" i="49"/>
  <c r="O115" i="49"/>
  <c r="O122" i="49"/>
  <c r="O123" i="49"/>
  <c r="H1152" i="37"/>
  <c r="H112" i="48"/>
  <c r="D11" i="49" s="1"/>
  <c r="O11" i="49" s="1"/>
  <c r="H5" i="47"/>
  <c r="C287" i="26" s="1"/>
  <c r="H5" i="46"/>
  <c r="H5" i="45"/>
  <c r="H3" i="45" s="1"/>
  <c r="H5" i="44"/>
  <c r="H98" i="44"/>
  <c r="J31" i="49"/>
  <c r="H19" i="43"/>
  <c r="H5" i="43" s="1"/>
  <c r="J35" i="49"/>
  <c r="J37" i="49"/>
  <c r="J38" i="49"/>
  <c r="J41" i="49"/>
  <c r="H139" i="43"/>
  <c r="H160" i="43"/>
  <c r="H184" i="43"/>
  <c r="C167" i="26" s="1"/>
  <c r="J110" i="49"/>
  <c r="H427" i="43"/>
  <c r="D166" i="26" s="1"/>
  <c r="D164" i="26" s="1"/>
  <c r="H428" i="43"/>
  <c r="H860" i="37" s="1"/>
  <c r="G860" i="37" s="1"/>
  <c r="H436" i="43"/>
  <c r="H448" i="43"/>
  <c r="H446" i="43" s="1"/>
  <c r="D175" i="26" s="1"/>
  <c r="D174" i="26" s="1"/>
  <c r="H466" i="43"/>
  <c r="H465" i="43" s="1"/>
  <c r="H486" i="43"/>
  <c r="H485" i="43" s="1"/>
  <c r="F166" i="26" s="1"/>
  <c r="F164" i="26" s="1"/>
  <c r="F176" i="26" s="1"/>
  <c r="H7" i="42"/>
  <c r="H5" i="42" s="1"/>
  <c r="H3" i="42" s="1"/>
  <c r="H2" i="42" s="1"/>
  <c r="H1" i="42" s="1"/>
  <c r="I23" i="5" s="1"/>
  <c r="H21" i="42"/>
  <c r="I124" i="49" s="1"/>
  <c r="H26" i="41"/>
  <c r="H34" i="49" s="1"/>
  <c r="H35" i="49"/>
  <c r="H37" i="49"/>
  <c r="H38" i="49"/>
  <c r="H41" i="49"/>
  <c r="H117" i="41"/>
  <c r="H599" i="37" s="1"/>
  <c r="H140" i="41"/>
  <c r="H57" i="49" s="1"/>
  <c r="H163" i="41"/>
  <c r="H58" i="49" s="1"/>
  <c r="H176" i="41"/>
  <c r="H188" i="41"/>
  <c r="H208" i="41"/>
  <c r="C109" i="26" s="1"/>
  <c r="E109" i="26" s="1"/>
  <c r="H46" i="40"/>
  <c r="H460" i="37"/>
  <c r="G460" i="37" s="1"/>
  <c r="G37" i="49"/>
  <c r="G38" i="49"/>
  <c r="H120" i="40"/>
  <c r="H130" i="40"/>
  <c r="H269" i="40"/>
  <c r="G60" i="49" s="1"/>
  <c r="H295" i="40"/>
  <c r="E79" i="26" s="1"/>
  <c r="F79" i="26" s="1"/>
  <c r="H467" i="40"/>
  <c r="E80" i="26" s="1"/>
  <c r="F80" i="26" s="1"/>
  <c r="H535" i="37"/>
  <c r="G535" i="37" s="1"/>
  <c r="H570" i="40"/>
  <c r="E87" i="26" s="1"/>
  <c r="E86" i="26" s="1"/>
  <c r="F31" i="49"/>
  <c r="H63" i="39"/>
  <c r="H44" i="39" s="1"/>
  <c r="H74" i="39"/>
  <c r="F57" i="49" s="1"/>
  <c r="F59" i="49"/>
  <c r="H175" i="39"/>
  <c r="D49" i="26" s="1"/>
  <c r="E49" i="26" s="1"/>
  <c r="O111" i="49"/>
  <c r="H12" i="28"/>
  <c r="H23" i="28"/>
  <c r="E21" i="49" s="1"/>
  <c r="H36" i="28"/>
  <c r="E22" i="49" s="1"/>
  <c r="O22" i="49" s="1"/>
  <c r="H46" i="28"/>
  <c r="E23" i="49" s="1"/>
  <c r="O23" i="49" s="1"/>
  <c r="H57" i="28"/>
  <c r="E24" i="49" s="1"/>
  <c r="O24" i="49" s="1"/>
  <c r="E32" i="49"/>
  <c r="O32" i="49" s="1"/>
  <c r="E37" i="49"/>
  <c r="H62" i="37"/>
  <c r="G62" i="37" s="1"/>
  <c r="E45" i="49"/>
  <c r="H249" i="28"/>
  <c r="E58" i="49" s="1"/>
  <c r="H429" i="28"/>
  <c r="H450" i="28"/>
  <c r="C14" i="26" s="1"/>
  <c r="H658" i="28"/>
  <c r="C15" i="26" s="1"/>
  <c r="H751" i="28"/>
  <c r="H784" i="28"/>
  <c r="H208" i="37" s="1"/>
  <c r="G208" i="37" s="1"/>
  <c r="H848" i="28"/>
  <c r="H896" i="28"/>
  <c r="E12" i="26" s="1"/>
  <c r="H960" i="28"/>
  <c r="H982" i="28"/>
  <c r="E59" i="49" s="1"/>
  <c r="H1006" i="28"/>
  <c r="H1028" i="28"/>
  <c r="E14" i="26" s="1"/>
  <c r="H1146" i="28"/>
  <c r="E15" i="26" s="1"/>
  <c r="H1165" i="28"/>
  <c r="B21" i="37"/>
  <c r="C21" i="37"/>
  <c r="D21" i="37"/>
  <c r="E21" i="37"/>
  <c r="F21" i="37"/>
  <c r="F33" i="37"/>
  <c r="B45" i="37"/>
  <c r="C45" i="37"/>
  <c r="D45" i="37"/>
  <c r="E45" i="37"/>
  <c r="H58" i="37"/>
  <c r="G58" i="37" s="1"/>
  <c r="H59" i="37"/>
  <c r="G59" i="37" s="1"/>
  <c r="H60" i="37"/>
  <c r="G60" i="37" s="1"/>
  <c r="H61" i="37"/>
  <c r="G61" i="37" s="1"/>
  <c r="B66" i="37"/>
  <c r="C66" i="37"/>
  <c r="D66" i="37"/>
  <c r="E66" i="37"/>
  <c r="F66" i="37"/>
  <c r="H69" i="37"/>
  <c r="H79" i="37"/>
  <c r="G79" i="37" s="1"/>
  <c r="H81" i="37"/>
  <c r="G81" i="37" s="1"/>
  <c r="H82" i="37"/>
  <c r="G82" i="37" s="1"/>
  <c r="H83" i="37"/>
  <c r="G83" i="37" s="1"/>
  <c r="H84" i="37"/>
  <c r="G84" i="37" s="1"/>
  <c r="H85" i="37"/>
  <c r="G85" i="37" s="1"/>
  <c r="H86" i="37"/>
  <c r="G86" i="37" s="1"/>
  <c r="H87" i="37"/>
  <c r="G87" i="37" s="1"/>
  <c r="G89" i="37"/>
  <c r="H90" i="37"/>
  <c r="G90" i="37" s="1"/>
  <c r="G92" i="37"/>
  <c r="G98" i="37"/>
  <c r="H99" i="37"/>
  <c r="G99" i="37" s="1"/>
  <c r="H116" i="37"/>
  <c r="G116" i="37" s="1"/>
  <c r="B118" i="37"/>
  <c r="D118" i="37"/>
  <c r="E118" i="37"/>
  <c r="F118" i="37"/>
  <c r="H120" i="37"/>
  <c r="H121" i="37"/>
  <c r="G121" i="37" s="1"/>
  <c r="H122" i="37"/>
  <c r="G122" i="37" s="1"/>
  <c r="H123" i="37"/>
  <c r="G123" i="37" s="1"/>
  <c r="H124" i="37"/>
  <c r="G124" i="37" s="1"/>
  <c r="H125" i="37"/>
  <c r="G125" i="37" s="1"/>
  <c r="H126" i="37"/>
  <c r="G126" i="37" s="1"/>
  <c r="H127" i="37"/>
  <c r="G127" i="37" s="1"/>
  <c r="H128" i="37"/>
  <c r="G128" i="37" s="1"/>
  <c r="B129" i="37"/>
  <c r="C129" i="37"/>
  <c r="D129" i="37"/>
  <c r="E129" i="37"/>
  <c r="F129" i="37"/>
  <c r="H132" i="37"/>
  <c r="G132" i="37" s="1"/>
  <c r="H133" i="37"/>
  <c r="G133" i="37" s="1"/>
  <c r="H134" i="37"/>
  <c r="G134" i="37" s="1"/>
  <c r="H135" i="37"/>
  <c r="G135" i="37" s="1"/>
  <c r="H140" i="37"/>
  <c r="G140" i="37" s="1"/>
  <c r="B141" i="37"/>
  <c r="C141" i="37"/>
  <c r="D141" i="37"/>
  <c r="E141" i="37"/>
  <c r="F141" i="37"/>
  <c r="C155" i="37"/>
  <c r="D155" i="37"/>
  <c r="F155" i="37"/>
  <c r="B172" i="37"/>
  <c r="C172" i="37"/>
  <c r="D172" i="37"/>
  <c r="E173" i="37"/>
  <c r="G177" i="37"/>
  <c r="B179" i="37"/>
  <c r="C179" i="37"/>
  <c r="D179" i="37"/>
  <c r="E179" i="37"/>
  <c r="F179" i="37"/>
  <c r="H179" i="37"/>
  <c r="B183" i="37"/>
  <c r="C183" i="37"/>
  <c r="D183" i="37"/>
  <c r="E183" i="37"/>
  <c r="F183" i="37"/>
  <c r="E200" i="37"/>
  <c r="F200" i="37"/>
  <c r="C205" i="37"/>
  <c r="C214" i="37" s="1"/>
  <c r="C215" i="37" s="1"/>
  <c r="D205" i="37"/>
  <c r="E205" i="37"/>
  <c r="F205" i="37"/>
  <c r="D209" i="37"/>
  <c r="E209" i="37"/>
  <c r="F209" i="37"/>
  <c r="B214" i="37"/>
  <c r="B215" i="37" s="1"/>
  <c r="H220" i="37"/>
  <c r="G220" i="37" s="1"/>
  <c r="H224" i="37"/>
  <c r="G224" i="37" s="1"/>
  <c r="H225" i="37"/>
  <c r="G225" i="37" s="1"/>
  <c r="H228" i="37"/>
  <c r="G228" i="37" s="1"/>
  <c r="G230" i="37"/>
  <c r="B231" i="37"/>
  <c r="B232" i="37" s="1"/>
  <c r="C231" i="37"/>
  <c r="C232" i="37" s="1"/>
  <c r="D231" i="37"/>
  <c r="D232" i="37" s="1"/>
  <c r="E231" i="37"/>
  <c r="E232" i="37" s="1"/>
  <c r="F231" i="37"/>
  <c r="F232" i="37" s="1"/>
  <c r="H244" i="37"/>
  <c r="G244" i="37" s="1"/>
  <c r="H246" i="37"/>
  <c r="G246" i="37" s="1"/>
  <c r="H247" i="37"/>
  <c r="G247" i="37" s="1"/>
  <c r="H248" i="37"/>
  <c r="G248" i="37" s="1"/>
  <c r="B250" i="37"/>
  <c r="C250" i="37"/>
  <c r="D250" i="37"/>
  <c r="E250" i="37"/>
  <c r="F250" i="37"/>
  <c r="H253" i="37"/>
  <c r="G253" i="37" s="1"/>
  <c r="H254" i="37"/>
  <c r="G254" i="37" s="1"/>
  <c r="H256" i="37"/>
  <c r="G256" i="37" s="1"/>
  <c r="H257" i="37"/>
  <c r="G257" i="37" s="1"/>
  <c r="H264" i="37"/>
  <c r="G264" i="37" s="1"/>
  <c r="C265" i="37"/>
  <c r="D265" i="37"/>
  <c r="E265" i="37"/>
  <c r="F265" i="37"/>
  <c r="H267" i="37"/>
  <c r="G267" i="37" s="1"/>
  <c r="H268" i="37"/>
  <c r="G268" i="37" s="1"/>
  <c r="H269" i="37"/>
  <c r="G269" i="37" s="1"/>
  <c r="H270" i="37"/>
  <c r="G270" i="37" s="1"/>
  <c r="H271" i="37"/>
  <c r="G271" i="37" s="1"/>
  <c r="B273" i="37"/>
  <c r="C273" i="37"/>
  <c r="D273" i="37"/>
  <c r="E273" i="37"/>
  <c r="F273" i="37"/>
  <c r="H275" i="37"/>
  <c r="G275" i="37" s="1"/>
  <c r="H276" i="37"/>
  <c r="G276" i="37" s="1"/>
  <c r="B278" i="37"/>
  <c r="C278" i="37"/>
  <c r="D278" i="37"/>
  <c r="E278" i="37"/>
  <c r="F278" i="37"/>
  <c r="B292" i="37"/>
  <c r="C292" i="37"/>
  <c r="D292" i="37"/>
  <c r="E292" i="37"/>
  <c r="F292" i="37"/>
  <c r="H292" i="37"/>
  <c r="H297" i="37" s="1"/>
  <c r="B296" i="37"/>
  <c r="C296" i="37"/>
  <c r="D296" i="37"/>
  <c r="E296" i="37"/>
  <c r="F296" i="37"/>
  <c r="H296" i="37"/>
  <c r="B297" i="37"/>
  <c r="C297" i="37"/>
  <c r="D297" i="37"/>
  <c r="E297" i="37"/>
  <c r="F297" i="37"/>
  <c r="H303" i="37"/>
  <c r="B303" i="37"/>
  <c r="C303" i="37"/>
  <c r="D303" i="37"/>
  <c r="E303" i="37"/>
  <c r="F303" i="37"/>
  <c r="B328" i="37"/>
  <c r="B329" i="37" s="1"/>
  <c r="C328" i="37"/>
  <c r="C329" i="37" s="1"/>
  <c r="D328" i="37"/>
  <c r="D329" i="37" s="1"/>
  <c r="E328" i="37"/>
  <c r="E329" i="37" s="1"/>
  <c r="F328" i="37"/>
  <c r="F329" i="37" s="1"/>
  <c r="C344" i="37"/>
  <c r="C349" i="37" s="1"/>
  <c r="D344" i="37"/>
  <c r="E344" i="37"/>
  <c r="D348" i="37"/>
  <c r="E348" i="37"/>
  <c r="F348" i="37"/>
  <c r="B349" i="37"/>
  <c r="H371" i="37"/>
  <c r="H372" i="37"/>
  <c r="G372" i="37" s="1"/>
  <c r="H375" i="37"/>
  <c r="G375" i="37" s="1"/>
  <c r="B384" i="37"/>
  <c r="C384" i="37"/>
  <c r="D384" i="37"/>
  <c r="E384" i="37"/>
  <c r="H386" i="37"/>
  <c r="G386" i="37" s="1"/>
  <c r="H387" i="37"/>
  <c r="G387" i="37" s="1"/>
  <c r="B388" i="37"/>
  <c r="C388" i="37"/>
  <c r="D388" i="37"/>
  <c r="E388" i="37"/>
  <c r="F388" i="37"/>
  <c r="B401" i="37"/>
  <c r="B410" i="37" s="1"/>
  <c r="C401" i="37"/>
  <c r="C410" i="37" s="1"/>
  <c r="D401" i="37"/>
  <c r="F401" i="37"/>
  <c r="H409" i="37"/>
  <c r="B409" i="37"/>
  <c r="C409" i="37"/>
  <c r="D409" i="37"/>
  <c r="E409" i="37"/>
  <c r="E410" i="37" s="1"/>
  <c r="F409" i="37"/>
  <c r="B425" i="37"/>
  <c r="B426" i="37" s="1"/>
  <c r="C425" i="37"/>
  <c r="C426" i="37" s="1"/>
  <c r="D425" i="37"/>
  <c r="D426" i="37" s="1"/>
  <c r="E425" i="37"/>
  <c r="E426" i="37" s="1"/>
  <c r="F425" i="37"/>
  <c r="F426" i="37" s="1"/>
  <c r="C438" i="37"/>
  <c r="D438" i="37"/>
  <c r="E438" i="37"/>
  <c r="H445" i="37"/>
  <c r="B445" i="37"/>
  <c r="C445" i="37"/>
  <c r="D445" i="37"/>
  <c r="E445" i="37"/>
  <c r="F445" i="37"/>
  <c r="B449" i="37"/>
  <c r="C449" i="37"/>
  <c r="D449" i="37"/>
  <c r="E449" i="37"/>
  <c r="F449" i="37"/>
  <c r="H449" i="37"/>
  <c r="B467" i="37"/>
  <c r="B468" i="37" s="1"/>
  <c r="C467" i="37"/>
  <c r="C468" i="37" s="1"/>
  <c r="D467" i="37"/>
  <c r="D468" i="37" s="1"/>
  <c r="E467" i="37"/>
  <c r="E468" i="37" s="1"/>
  <c r="F467" i="37"/>
  <c r="F468" i="37" s="1"/>
  <c r="F473" i="37"/>
  <c r="H483" i="37"/>
  <c r="H485" i="37"/>
  <c r="G487" i="37"/>
  <c r="G488" i="37"/>
  <c r="H490" i="37"/>
  <c r="G490" i="37" s="1"/>
  <c r="H491" i="37"/>
  <c r="B504" i="37"/>
  <c r="C504" i="37"/>
  <c r="D504" i="37"/>
  <c r="H506" i="37"/>
  <c r="G506" i="37" s="1"/>
  <c r="B507" i="37"/>
  <c r="C507" i="37"/>
  <c r="D507" i="37"/>
  <c r="E507" i="37"/>
  <c r="F507" i="37"/>
  <c r="H510" i="37"/>
  <c r="G510" i="37" s="1"/>
  <c r="H511" i="37"/>
  <c r="G511" i="37" s="1"/>
  <c r="H512" i="37"/>
  <c r="G512" i="37" s="1"/>
  <c r="H513" i="37"/>
  <c r="G513" i="37" s="1"/>
  <c r="H514" i="37"/>
  <c r="G514" i="37" s="1"/>
  <c r="H515" i="37"/>
  <c r="G515" i="37" s="1"/>
  <c r="H516" i="37"/>
  <c r="G516" i="37" s="1"/>
  <c r="B517" i="37"/>
  <c r="C517" i="37"/>
  <c r="D517" i="37"/>
  <c r="E517" i="37"/>
  <c r="H526" i="37"/>
  <c r="H527" i="37"/>
  <c r="H528" i="37"/>
  <c r="H529" i="37"/>
  <c r="F530" i="37"/>
  <c r="B540" i="37"/>
  <c r="B558" i="37" s="1"/>
  <c r="C540" i="37"/>
  <c r="C558" i="37" s="1"/>
  <c r="D540" i="37"/>
  <c r="D558" i="37" s="1"/>
  <c r="E540" i="37"/>
  <c r="F540" i="37"/>
  <c r="E557" i="37"/>
  <c r="H562" i="37"/>
  <c r="G562" i="37" s="1"/>
  <c r="H563" i="37"/>
  <c r="G563" i="37" s="1"/>
  <c r="B568" i="37"/>
  <c r="C568" i="37"/>
  <c r="D568" i="37"/>
  <c r="E568" i="37"/>
  <c r="F568" i="37"/>
  <c r="H576" i="37"/>
  <c r="G576" i="37" s="1"/>
  <c r="B586" i="37"/>
  <c r="B587" i="37" s="1"/>
  <c r="C586" i="37"/>
  <c r="C587" i="37" s="1"/>
  <c r="D586" i="37"/>
  <c r="D587" i="37" s="1"/>
  <c r="E586" i="37"/>
  <c r="E587" i="37" s="1"/>
  <c r="F586" i="37"/>
  <c r="F587" i="37" s="1"/>
  <c r="H597" i="37"/>
  <c r="G597" i="37" s="1"/>
  <c r="H598" i="37"/>
  <c r="G598" i="37" s="1"/>
  <c r="H600" i="37"/>
  <c r="G600" i="37" s="1"/>
  <c r="B602" i="37"/>
  <c r="C602" i="37"/>
  <c r="D602" i="37"/>
  <c r="E602" i="37"/>
  <c r="F602" i="37"/>
  <c r="H605" i="37"/>
  <c r="G605" i="37" s="1"/>
  <c r="H606" i="37"/>
  <c r="H608" i="37"/>
  <c r="H610" i="37"/>
  <c r="G610" i="37" s="1"/>
  <c r="B617" i="37"/>
  <c r="C617" i="37"/>
  <c r="D617" i="37"/>
  <c r="E617" i="37"/>
  <c r="F617" i="37"/>
  <c r="H619" i="37"/>
  <c r="G619" i="37" s="1"/>
  <c r="H620" i="37"/>
  <c r="G620" i="37" s="1"/>
  <c r="H621" i="37"/>
  <c r="G621" i="37" s="1"/>
  <c r="H622" i="37"/>
  <c r="G622" i="37" s="1"/>
  <c r="H623" i="37"/>
  <c r="G623" i="37" s="1"/>
  <c r="H624" i="37"/>
  <c r="G624" i="37" s="1"/>
  <c r="H625" i="37"/>
  <c r="G625" i="37" s="1"/>
  <c r="H626" i="37"/>
  <c r="G626" i="37" s="1"/>
  <c r="H627" i="37"/>
  <c r="G627" i="37" s="1"/>
  <c r="H628" i="37"/>
  <c r="G628" i="37" s="1"/>
  <c r="H629" i="37"/>
  <c r="G629" i="37" s="1"/>
  <c r="B630" i="37"/>
  <c r="C630" i="37"/>
  <c r="D630" i="37"/>
  <c r="E630" i="37"/>
  <c r="F630" i="37"/>
  <c r="B647" i="37"/>
  <c r="C647" i="37"/>
  <c r="D647" i="37"/>
  <c r="E647" i="37"/>
  <c r="F647" i="37"/>
  <c r="F651" i="37" s="1"/>
  <c r="H647" i="37"/>
  <c r="H651" i="37" s="1"/>
  <c r="B650" i="37"/>
  <c r="C650" i="37"/>
  <c r="D650" i="37"/>
  <c r="E650" i="37"/>
  <c r="G658" i="37"/>
  <c r="H665" i="37"/>
  <c r="H666" i="37"/>
  <c r="G666" i="37" s="1"/>
  <c r="H667" i="37"/>
  <c r="G667" i="37" s="1"/>
  <c r="G668" i="37"/>
  <c r="G669" i="37"/>
  <c r="G670" i="37"/>
  <c r="H672" i="37"/>
  <c r="G672" i="37" s="1"/>
  <c r="H673" i="37"/>
  <c r="G673" i="37" s="1"/>
  <c r="B679" i="37"/>
  <c r="B689" i="37" s="1"/>
  <c r="C679" i="37"/>
  <c r="C689" i="37" s="1"/>
  <c r="D679" i="37"/>
  <c r="D689" i="37" s="1"/>
  <c r="E689" i="37"/>
  <c r="F679" i="37"/>
  <c r="F689" i="37" s="1"/>
  <c r="B699" i="37"/>
  <c r="B705" i="37" s="1"/>
  <c r="C699" i="37"/>
  <c r="C705" i="37" s="1"/>
  <c r="D699" i="37"/>
  <c r="D705" i="37" s="1"/>
  <c r="E705" i="37"/>
  <c r="F699" i="37"/>
  <c r="F705" i="37" s="1"/>
  <c r="B716" i="37"/>
  <c r="C716" i="37"/>
  <c r="D716" i="37"/>
  <c r="E716" i="37"/>
  <c r="B725" i="37"/>
  <c r="C725" i="37"/>
  <c r="D725" i="37"/>
  <c r="E725" i="37"/>
  <c r="B726" i="37"/>
  <c r="C726" i="37"/>
  <c r="D726" i="37"/>
  <c r="E726" i="37"/>
  <c r="H735" i="37"/>
  <c r="H736" i="37"/>
  <c r="B737" i="37"/>
  <c r="B738" i="37" s="1"/>
  <c r="C737" i="37"/>
  <c r="C738" i="37" s="1"/>
  <c r="D737" i="37"/>
  <c r="D738" i="37" s="1"/>
  <c r="E737" i="37"/>
  <c r="E738" i="37" s="1"/>
  <c r="F738" i="37"/>
  <c r="H742" i="37"/>
  <c r="H743" i="37" s="1"/>
  <c r="H744" i="37" s="1"/>
  <c r="D743" i="37"/>
  <c r="D744" i="37" s="1"/>
  <c r="E743" i="37"/>
  <c r="E744" i="37" s="1"/>
  <c r="F743" i="37"/>
  <c r="F744" i="37" s="1"/>
  <c r="B744" i="37"/>
  <c r="C744" i="37"/>
  <c r="B749" i="37"/>
  <c r="C749" i="37"/>
  <c r="C750" i="37" s="1"/>
  <c r="D749" i="37"/>
  <c r="D750" i="37" s="1"/>
  <c r="E749" i="37"/>
  <c r="E750" i="37" s="1"/>
  <c r="B750" i="37"/>
  <c r="B773" i="37"/>
  <c r="B774" i="37" s="1"/>
  <c r="C773" i="37"/>
  <c r="C774" i="37" s="1"/>
  <c r="D773" i="37"/>
  <c r="D774" i="37" s="1"/>
  <c r="E773" i="37"/>
  <c r="E774" i="37" s="1"/>
  <c r="F773" i="37"/>
  <c r="F774" i="37" s="1"/>
  <c r="H787" i="37"/>
  <c r="G787" i="37" s="1"/>
  <c r="H788" i="37"/>
  <c r="G788" i="37" s="1"/>
  <c r="H789" i="37"/>
  <c r="G789" i="37" s="1"/>
  <c r="B791" i="37"/>
  <c r="C791" i="37"/>
  <c r="D791" i="37"/>
  <c r="E791" i="37"/>
  <c r="F791" i="37"/>
  <c r="H794" i="37"/>
  <c r="G794" i="37" s="1"/>
  <c r="H799" i="37"/>
  <c r="G799" i="37" s="1"/>
  <c r="H800" i="37"/>
  <c r="G800" i="37" s="1"/>
  <c r="H806" i="37"/>
  <c r="G806" i="37" s="1"/>
  <c r="B807" i="37"/>
  <c r="C807" i="37"/>
  <c r="D807" i="37"/>
  <c r="E807" i="37"/>
  <c r="F807" i="37"/>
  <c r="H809" i="37"/>
  <c r="G809" i="37" s="1"/>
  <c r="H810" i="37"/>
  <c r="G810" i="37" s="1"/>
  <c r="H811" i="37"/>
  <c r="G811" i="37" s="1"/>
  <c r="H812" i="37"/>
  <c r="G812" i="37" s="1"/>
  <c r="H813" i="37"/>
  <c r="G813" i="37" s="1"/>
  <c r="H814" i="37"/>
  <c r="G814" i="37" s="1"/>
  <c r="H815" i="37"/>
  <c r="G815" i="37" s="1"/>
  <c r="H816" i="37"/>
  <c r="G816" i="37" s="1"/>
  <c r="H817" i="37"/>
  <c r="G817" i="37" s="1"/>
  <c r="H818" i="37"/>
  <c r="G818" i="37" s="1"/>
  <c r="B820" i="37"/>
  <c r="C820" i="37"/>
  <c r="D820" i="37"/>
  <c r="E820" i="37"/>
  <c r="F820" i="37"/>
  <c r="H836" i="37"/>
  <c r="B838" i="37"/>
  <c r="C838" i="37"/>
  <c r="D838" i="37"/>
  <c r="D843" i="37" s="1"/>
  <c r="E838" i="37"/>
  <c r="F838" i="37"/>
  <c r="F843" i="37" s="1"/>
  <c r="B842" i="37"/>
  <c r="C842" i="37"/>
  <c r="E842" i="37"/>
  <c r="H842" i="37"/>
  <c r="B861" i="37"/>
  <c r="B862" i="37" s="1"/>
  <c r="C861" i="37"/>
  <c r="C862" i="37" s="1"/>
  <c r="D861" i="37"/>
  <c r="D862" i="37" s="1"/>
  <c r="E861" i="37"/>
  <c r="E862" i="37" s="1"/>
  <c r="F861" i="37"/>
  <c r="F862" i="37" s="1"/>
  <c r="D869" i="37"/>
  <c r="E869" i="37"/>
  <c r="E902" i="37" s="1"/>
  <c r="F869" i="37"/>
  <c r="H869" i="37"/>
  <c r="C901" i="37"/>
  <c r="C902" i="37" s="1"/>
  <c r="D901" i="37"/>
  <c r="H906" i="37"/>
  <c r="G906" i="37" s="1"/>
  <c r="H907" i="37"/>
  <c r="G907" i="37" s="1"/>
  <c r="B909" i="37"/>
  <c r="C908" i="37"/>
  <c r="C909" i="37" s="1"/>
  <c r="D908" i="37"/>
  <c r="D909" i="37" s="1"/>
  <c r="E908" i="37"/>
  <c r="E909" i="37" s="1"/>
  <c r="F908" i="37"/>
  <c r="F909" i="37" s="1"/>
  <c r="H923" i="37"/>
  <c r="G923" i="37" s="1"/>
  <c r="B924" i="37"/>
  <c r="B930" i="37" s="1"/>
  <c r="B931" i="37" s="1"/>
  <c r="C924" i="37"/>
  <c r="D924" i="37"/>
  <c r="E924" i="37"/>
  <c r="F924" i="37"/>
  <c r="C929" i="37"/>
  <c r="D929" i="37"/>
  <c r="E929" i="37"/>
  <c r="F929" i="37"/>
  <c r="F930" i="37" s="1"/>
  <c r="F931" i="37" s="1"/>
  <c r="H929" i="37"/>
  <c r="H948" i="37"/>
  <c r="G948" i="37" s="1"/>
  <c r="B950" i="37"/>
  <c r="B951" i="37" s="1"/>
  <c r="B952" i="37" s="1"/>
  <c r="C950" i="37"/>
  <c r="C951" i="37" s="1"/>
  <c r="C952" i="37" s="1"/>
  <c r="D950" i="37"/>
  <c r="D951" i="37" s="1"/>
  <c r="D952" i="37" s="1"/>
  <c r="E950" i="37"/>
  <c r="E951" i="37" s="1"/>
  <c r="E952" i="37" s="1"/>
  <c r="F950" i="37"/>
  <c r="F951" i="37" s="1"/>
  <c r="F952" i="37" s="1"/>
  <c r="H974" i="37"/>
  <c r="H975" i="37"/>
  <c r="G975" i="37" s="1"/>
  <c r="H977" i="37"/>
  <c r="G977" i="37" s="1"/>
  <c r="H978" i="37"/>
  <c r="G978" i="37" s="1"/>
  <c r="G979" i="37"/>
  <c r="H980" i="37"/>
  <c r="G980" i="37" s="1"/>
  <c r="B982" i="37"/>
  <c r="B983" i="37" s="1"/>
  <c r="C983" i="37"/>
  <c r="D982" i="37"/>
  <c r="D983" i="37" s="1"/>
  <c r="E982" i="37"/>
  <c r="E983" i="37" s="1"/>
  <c r="F982" i="37"/>
  <c r="F983" i="37" s="1"/>
  <c r="H995" i="37"/>
  <c r="G995" i="37" s="1"/>
  <c r="H996" i="37"/>
  <c r="G996" i="37" s="1"/>
  <c r="H997" i="37"/>
  <c r="G1001" i="37"/>
  <c r="B1002" i="37"/>
  <c r="B1003" i="37" s="1"/>
  <c r="C1002" i="37"/>
  <c r="C1003" i="37" s="1"/>
  <c r="D1002" i="37"/>
  <c r="D1003" i="37" s="1"/>
  <c r="E1002" i="37"/>
  <c r="E1003" i="37" s="1"/>
  <c r="F1002" i="37"/>
  <c r="F1003" i="37" s="1"/>
  <c r="G1020" i="37"/>
  <c r="B1021" i="37"/>
  <c r="C1021" i="37"/>
  <c r="D1021" i="37"/>
  <c r="E1021" i="37"/>
  <c r="F1021" i="37"/>
  <c r="B1024" i="37"/>
  <c r="C1024" i="37"/>
  <c r="D1024" i="37"/>
  <c r="E1024" i="37"/>
  <c r="F1024" i="37"/>
  <c r="H1024" i="37"/>
  <c r="G1029" i="37"/>
  <c r="B1030" i="37"/>
  <c r="B1031" i="37" s="1"/>
  <c r="C1030" i="37"/>
  <c r="C1031" i="37" s="1"/>
  <c r="D1030" i="37"/>
  <c r="D1031" i="37" s="1"/>
  <c r="E1030" i="37"/>
  <c r="E1031" i="37" s="1"/>
  <c r="F1030" i="37"/>
  <c r="F1031" i="37" s="1"/>
  <c r="H1043" i="37"/>
  <c r="G1043" i="37" s="1"/>
  <c r="H1044" i="37"/>
  <c r="G1044" i="37" s="1"/>
  <c r="H1045" i="37"/>
  <c r="G1045" i="37" s="1"/>
  <c r="H1047" i="37"/>
  <c r="G1047" i="37" s="1"/>
  <c r="H1051" i="37"/>
  <c r="B1052" i="37"/>
  <c r="B1059" i="37" s="1"/>
  <c r="C1052" i="37"/>
  <c r="C1059" i="37" s="1"/>
  <c r="D1052" i="37"/>
  <c r="D1059" i="37" s="1"/>
  <c r="E1052" i="37"/>
  <c r="E1059" i="37" s="1"/>
  <c r="F1052" i="37"/>
  <c r="F1059" i="37" s="1"/>
  <c r="H1063" i="37"/>
  <c r="G1063" i="37" s="1"/>
  <c r="G1064" i="37"/>
  <c r="H1065" i="37"/>
  <c r="H1068" i="37"/>
  <c r="G1068" i="37" s="1"/>
  <c r="H1069" i="37"/>
  <c r="G1069" i="37" s="1"/>
  <c r="H1070" i="37"/>
  <c r="G1070" i="37" s="1"/>
  <c r="H1072" i="37"/>
  <c r="B1073" i="37"/>
  <c r="B1078" i="37" s="1"/>
  <c r="C1073" i="37"/>
  <c r="C1078" i="37" s="1"/>
  <c r="D1073" i="37"/>
  <c r="D1078" i="37" s="1"/>
  <c r="E1078" i="37"/>
  <c r="F1073" i="37"/>
  <c r="F1078" i="37" s="1"/>
  <c r="H1087" i="37"/>
  <c r="G1087" i="37" s="1"/>
  <c r="H1088" i="37"/>
  <c r="G1088" i="37" s="1"/>
  <c r="B1091" i="37"/>
  <c r="B1092" i="37" s="1"/>
  <c r="C1092" i="37"/>
  <c r="D1092" i="37"/>
  <c r="E1091" i="37"/>
  <c r="E1092" i="37" s="1"/>
  <c r="F1091" i="37"/>
  <c r="F1092" i="37" s="1"/>
  <c r="H1133" i="37"/>
  <c r="H1134" i="37" s="1"/>
  <c r="B1134" i="37"/>
  <c r="B1135" i="37" s="1"/>
  <c r="B1136" i="37" s="1"/>
  <c r="B1137" i="37" s="1"/>
  <c r="C1135" i="37"/>
  <c r="C1136" i="37" s="1"/>
  <c r="C1137" i="37" s="1"/>
  <c r="D1134" i="37"/>
  <c r="D1135" i="37" s="1"/>
  <c r="D1136" i="37" s="1"/>
  <c r="D1137" i="37" s="1"/>
  <c r="E1134" i="37"/>
  <c r="E1135" i="37" s="1"/>
  <c r="E1136" i="37" s="1"/>
  <c r="E1137" i="37" s="1"/>
  <c r="F1134" i="37"/>
  <c r="F1135" i="37" s="1"/>
  <c r="F1136" i="37" s="1"/>
  <c r="F1137" i="37" s="1"/>
  <c r="G1150" i="37"/>
  <c r="H1151" i="37"/>
  <c r="G1151" i="37" s="1"/>
  <c r="H1153" i="37"/>
  <c r="G1153" i="37" s="1"/>
  <c r="H1154" i="37"/>
  <c r="G1154" i="37" s="1"/>
  <c r="H1155" i="37"/>
  <c r="G1155" i="37" s="1"/>
  <c r="H1156" i="37"/>
  <c r="G1156" i="37" s="1"/>
  <c r="H1159" i="37"/>
  <c r="G1159" i="37" s="1"/>
  <c r="H1160" i="37"/>
  <c r="G1160" i="37" s="1"/>
  <c r="H1161" i="37"/>
  <c r="G1161" i="37" s="1"/>
  <c r="H1162" i="37"/>
  <c r="G1162" i="37" s="1"/>
  <c r="H1163" i="37"/>
  <c r="G1163" i="37" s="1"/>
  <c r="G1164" i="37"/>
  <c r="B1172" i="37"/>
  <c r="B1173" i="37" s="1"/>
  <c r="C1172" i="37"/>
  <c r="C1173" i="37" s="1"/>
  <c r="D1172" i="37"/>
  <c r="D1173" i="37" s="1"/>
  <c r="E1172" i="37"/>
  <c r="E1173" i="37" s="1"/>
  <c r="F1173" i="37"/>
  <c r="F8" i="25"/>
  <c r="D74" i="50" s="1"/>
  <c r="F22" i="25"/>
  <c r="D75" i="50" s="1"/>
  <c r="F70" i="25"/>
  <c r="D76" i="50" s="1"/>
  <c r="F78" i="25"/>
  <c r="D78" i="50" s="1"/>
  <c r="F92" i="25"/>
  <c r="D82" i="50" s="1"/>
  <c r="D84" i="50" s="1"/>
  <c r="H11" i="34"/>
  <c r="G11" i="34" s="1"/>
  <c r="H12" i="34"/>
  <c r="G12" i="34" s="1"/>
  <c r="H13" i="34"/>
  <c r="G13" i="34" s="1"/>
  <c r="F15" i="34"/>
  <c r="H19" i="34"/>
  <c r="G19" i="34" s="1"/>
  <c r="H20" i="34"/>
  <c r="G20" i="34" s="1"/>
  <c r="H22" i="34"/>
  <c r="G22" i="34" s="1"/>
  <c r="H23" i="34"/>
  <c r="G23" i="34" s="1"/>
  <c r="H24" i="34"/>
  <c r="G24" i="34" s="1"/>
  <c r="H25" i="34"/>
  <c r="G25" i="34" s="1"/>
  <c r="H26" i="34"/>
  <c r="G26" i="34" s="1"/>
  <c r="G28" i="34"/>
  <c r="H33" i="34"/>
  <c r="G33" i="34" s="1"/>
  <c r="H34" i="34"/>
  <c r="G34" i="34" s="1"/>
  <c r="H35" i="34"/>
  <c r="B36" i="34"/>
  <c r="C36" i="34"/>
  <c r="D36" i="34"/>
  <c r="E36" i="34"/>
  <c r="F36" i="34"/>
  <c r="H38" i="34"/>
  <c r="G38" i="34" s="1"/>
  <c r="H39" i="34"/>
  <c r="G39" i="34" s="1"/>
  <c r="B41" i="34"/>
  <c r="C41" i="34"/>
  <c r="D41" i="34"/>
  <c r="E41" i="34"/>
  <c r="H46" i="34"/>
  <c r="G46" i="34" s="1"/>
  <c r="H47" i="34"/>
  <c r="G47" i="34" s="1"/>
  <c r="H48" i="34"/>
  <c r="G48" i="34" s="1"/>
  <c r="B49" i="34"/>
  <c r="C49" i="34"/>
  <c r="D49" i="34"/>
  <c r="E49" i="34"/>
  <c r="F49" i="34"/>
  <c r="B50" i="34"/>
  <c r="C50" i="34"/>
  <c r="H50" i="34"/>
  <c r="H53" i="34"/>
  <c r="G53" i="34" s="1"/>
  <c r="H54" i="34"/>
  <c r="G54" i="34" s="1"/>
  <c r="H55" i="34"/>
  <c r="G55" i="34" s="1"/>
  <c r="H56" i="34"/>
  <c r="G56" i="34" s="1"/>
  <c r="H57" i="34"/>
  <c r="G57" i="34" s="1"/>
  <c r="H58" i="34"/>
  <c r="G58" i="34" s="1"/>
  <c r="H60" i="34"/>
  <c r="G60" i="34" s="1"/>
  <c r="H61" i="34"/>
  <c r="G61" i="34" s="1"/>
  <c r="H62" i="34"/>
  <c r="G62" i="34" s="1"/>
  <c r="B64" i="34"/>
  <c r="C64" i="34"/>
  <c r="D64" i="34"/>
  <c r="E64" i="34"/>
  <c r="F64" i="34"/>
  <c r="H66" i="34"/>
  <c r="G66" i="34" s="1"/>
  <c r="H68" i="34"/>
  <c r="H69" i="34"/>
  <c r="H70" i="34"/>
  <c r="H71" i="34"/>
  <c r="H72" i="34"/>
  <c r="H73" i="34"/>
  <c r="H75" i="34"/>
  <c r="H76" i="34"/>
  <c r="B83" i="34"/>
  <c r="C83" i="34"/>
  <c r="D83" i="34"/>
  <c r="D16" i="26"/>
  <c r="E16" i="26"/>
  <c r="D21" i="26"/>
  <c r="E44" i="26"/>
  <c r="D45" i="26"/>
  <c r="D43" i="26" s="1"/>
  <c r="E50" i="26"/>
  <c r="C51" i="26"/>
  <c r="C56" i="26"/>
  <c r="D56" i="26"/>
  <c r="E57" i="26"/>
  <c r="E56" i="26" s="1"/>
  <c r="F74" i="26"/>
  <c r="C81" i="26"/>
  <c r="C86" i="26"/>
  <c r="D103" i="26"/>
  <c r="E104" i="26"/>
  <c r="E110" i="26"/>
  <c r="C111" i="26"/>
  <c r="C116" i="26"/>
  <c r="C132" i="26"/>
  <c r="D133" i="26"/>
  <c r="D134" i="26"/>
  <c r="D136" i="26"/>
  <c r="D138" i="26"/>
  <c r="D139" i="26"/>
  <c r="C140" i="26"/>
  <c r="D141" i="26"/>
  <c r="D140" i="26" s="1"/>
  <c r="D142" i="26"/>
  <c r="C146" i="26"/>
  <c r="D146" i="26" s="1"/>
  <c r="D145" i="26" s="1"/>
  <c r="D161" i="26"/>
  <c r="E161" i="26"/>
  <c r="C162" i="26"/>
  <c r="G162" i="26" s="1"/>
  <c r="E167" i="26"/>
  <c r="E168" i="26"/>
  <c r="G168" i="26" s="1"/>
  <c r="E170" i="26"/>
  <c r="E169" i="26" s="1"/>
  <c r="C174" i="26"/>
  <c r="E175" i="26"/>
  <c r="E174" i="26" s="1"/>
  <c r="C191" i="26"/>
  <c r="D192" i="26"/>
  <c r="D193" i="26"/>
  <c r="D191" i="26" s="1"/>
  <c r="D195" i="26"/>
  <c r="D197" i="26"/>
  <c r="D198" i="26"/>
  <c r="C199" i="26"/>
  <c r="D200" i="26"/>
  <c r="D199" i="26" s="1"/>
  <c r="D201" i="26"/>
  <c r="C220" i="26"/>
  <c r="D220" i="26"/>
  <c r="E221" i="26"/>
  <c r="E220" i="26" s="1"/>
  <c r="E222" i="26"/>
  <c r="E224" i="26"/>
  <c r="E226" i="26"/>
  <c r="E227" i="26"/>
  <c r="C228" i="26"/>
  <c r="D229" i="26"/>
  <c r="E229" i="26" s="1"/>
  <c r="E228" i="26" s="1"/>
  <c r="C251" i="26"/>
  <c r="D252" i="26"/>
  <c r="E252" i="26" s="1"/>
  <c r="E251" i="26" s="1"/>
  <c r="D253" i="26"/>
  <c r="E253" i="26" s="1"/>
  <c r="D255" i="26"/>
  <c r="D257" i="26"/>
  <c r="E257" i="26" s="1"/>
  <c r="D258" i="26"/>
  <c r="E258" i="26" s="1"/>
  <c r="C259" i="26"/>
  <c r="D260" i="26"/>
  <c r="D261" i="26"/>
  <c r="E261" i="26" s="1"/>
  <c r="C264" i="26"/>
  <c r="D265" i="26"/>
  <c r="C282" i="26"/>
  <c r="D283" i="26"/>
  <c r="D284" i="26"/>
  <c r="D286" i="26"/>
  <c r="D288" i="26"/>
  <c r="D289" i="26"/>
  <c r="C290" i="26"/>
  <c r="D291" i="26"/>
  <c r="D290" i="26" s="1"/>
  <c r="D295" i="26"/>
  <c r="D294" i="26" s="1"/>
  <c r="B19" i="50"/>
  <c r="B33" i="50"/>
  <c r="B80" i="50"/>
  <c r="C80" i="50"/>
  <c r="C90" i="50" s="1"/>
  <c r="B84" i="50"/>
  <c r="C84" i="50"/>
  <c r="E103" i="50"/>
  <c r="E110" i="50" s="1"/>
  <c r="E105" i="50"/>
  <c r="E108" i="50"/>
  <c r="B110" i="50"/>
  <c r="B111" i="50" s="1"/>
  <c r="C110" i="50"/>
  <c r="C111" i="50" s="1"/>
  <c r="C137" i="50"/>
  <c r="C138" i="50"/>
  <c r="H401" i="43"/>
  <c r="G105" i="49"/>
  <c r="H5" i="40"/>
  <c r="H464" i="37"/>
  <c r="G464" i="37" s="1"/>
  <c r="H436" i="37"/>
  <c r="G436" i="37" s="1"/>
  <c r="G41" i="49"/>
  <c r="D6" i="49"/>
  <c r="H112" i="39"/>
  <c r="L125" i="49"/>
  <c r="O125" i="49" s="1"/>
  <c r="E44" i="49"/>
  <c r="H42" i="37"/>
  <c r="G42" i="37" s="1"/>
  <c r="H63" i="37"/>
  <c r="G63" i="37" s="1"/>
  <c r="H70" i="37"/>
  <c r="H43" i="37"/>
  <c r="G43" i="37" s="1"/>
  <c r="H204" i="37"/>
  <c r="G204" i="37" s="1"/>
  <c r="D48" i="26" l="1"/>
  <c r="H85" i="39"/>
  <c r="D259" i="26"/>
  <c r="E260" i="26"/>
  <c r="E259" i="26" s="1"/>
  <c r="E255" i="26"/>
  <c r="D254" i="26"/>
  <c r="D264" i="26"/>
  <c r="E265" i="26"/>
  <c r="E264" i="26" s="1"/>
  <c r="D282" i="26"/>
  <c r="C84" i="34"/>
  <c r="F86" i="26"/>
  <c r="H129" i="40"/>
  <c r="E78" i="26" s="1"/>
  <c r="G57" i="49"/>
  <c r="H83" i="34"/>
  <c r="G83" i="34" s="1"/>
  <c r="G974" i="37"/>
  <c r="H982" i="37"/>
  <c r="G665" i="37"/>
  <c r="H679" i="37"/>
  <c r="G485" i="37"/>
  <c r="H504" i="37"/>
  <c r="H384" i="37"/>
  <c r="G371" i="37"/>
  <c r="G120" i="37"/>
  <c r="H129" i="37"/>
  <c r="G129" i="37" s="1"/>
  <c r="G69" i="37"/>
  <c r="H118" i="37"/>
  <c r="B279" i="37"/>
  <c r="B304" i="37" s="1"/>
  <c r="F410" i="37"/>
  <c r="J59" i="49"/>
  <c r="H116" i="43"/>
  <c r="H36" i="34"/>
  <c r="G36" i="34" s="1"/>
  <c r="H15" i="34"/>
  <c r="G15" i="34" s="1"/>
  <c r="H217" i="39"/>
  <c r="H16" i="37"/>
  <c r="G16" i="37" s="1"/>
  <c r="G44" i="49"/>
  <c r="H25" i="40"/>
  <c r="H23" i="40" s="1"/>
  <c r="F87" i="26"/>
  <c r="B84" i="34"/>
  <c r="H226" i="28"/>
  <c r="H155" i="28" s="1"/>
  <c r="D14" i="35"/>
  <c r="D117" i="26"/>
  <c r="D116" i="26" s="1"/>
  <c r="O110" i="49"/>
  <c r="O90" i="49"/>
  <c r="C285" i="26"/>
  <c r="D287" i="26"/>
  <c r="D285" i="26" s="1"/>
  <c r="H3" i="47"/>
  <c r="H2" i="47" s="1"/>
  <c r="H1" i="47" s="1"/>
  <c r="D20" i="35" s="1"/>
  <c r="D225" i="26"/>
  <c r="D223" i="26" s="1"/>
  <c r="D233" i="26"/>
  <c r="D232" i="26" s="1"/>
  <c r="K124" i="49"/>
  <c r="O124" i="49" s="1"/>
  <c r="H96" i="44"/>
  <c r="C205" i="26" s="1"/>
  <c r="C204" i="26" s="1"/>
  <c r="H580" i="37"/>
  <c r="G580" i="37" s="1"/>
  <c r="D171" i="26"/>
  <c r="D169" i="26" s="1"/>
  <c r="D176" i="26" s="1"/>
  <c r="H838" i="37"/>
  <c r="H843" i="37" s="1"/>
  <c r="G843" i="37" s="1"/>
  <c r="H483" i="43"/>
  <c r="H482" i="43" s="1"/>
  <c r="J116" i="49"/>
  <c r="H795" i="37"/>
  <c r="G795" i="37" s="1"/>
  <c r="C170" i="26"/>
  <c r="C169" i="26" s="1"/>
  <c r="H762" i="37"/>
  <c r="G762" i="37" s="1"/>
  <c r="H772" i="37"/>
  <c r="G772" i="37" s="1"/>
  <c r="H770" i="37"/>
  <c r="G770" i="37" s="1"/>
  <c r="H59" i="49"/>
  <c r="E113" i="26"/>
  <c r="H139" i="41"/>
  <c r="C108" i="26" s="1"/>
  <c r="O81" i="49"/>
  <c r="H449" i="41"/>
  <c r="O43" i="49"/>
  <c r="H581" i="37"/>
  <c r="G581" i="37" s="1"/>
  <c r="C78" i="26"/>
  <c r="E83" i="26"/>
  <c r="F83" i="26" s="1"/>
  <c r="H466" i="37"/>
  <c r="G466" i="37" s="1"/>
  <c r="H347" i="37"/>
  <c r="H348" i="37" s="1"/>
  <c r="G348" i="37" s="1"/>
  <c r="F44" i="49"/>
  <c r="C47" i="26"/>
  <c r="E47" i="26" s="1"/>
  <c r="C232" i="26"/>
  <c r="C256" i="26"/>
  <c r="E256" i="26" s="1"/>
  <c r="H3" i="46"/>
  <c r="H2" i="46" s="1"/>
  <c r="H1" i="46" s="1"/>
  <c r="H463" i="43"/>
  <c r="H462" i="43" s="1"/>
  <c r="E166" i="26"/>
  <c r="E164" i="26" s="1"/>
  <c r="E176" i="26" s="1"/>
  <c r="H3" i="44"/>
  <c r="C196" i="26"/>
  <c r="K58" i="49"/>
  <c r="O58" i="49" s="1"/>
  <c r="D228" i="26"/>
  <c r="H585" i="37"/>
  <c r="G585" i="37" s="1"/>
  <c r="H425" i="43"/>
  <c r="H424" i="43" s="1"/>
  <c r="O95" i="49"/>
  <c r="H49" i="34"/>
  <c r="G49" i="34" s="1"/>
  <c r="J126" i="49"/>
  <c r="O126" i="49" s="1"/>
  <c r="H41" i="34"/>
  <c r="G41" i="34" s="1"/>
  <c r="D132" i="26"/>
  <c r="H616" i="37"/>
  <c r="G616" i="37" s="1"/>
  <c r="H64" i="34"/>
  <c r="G64" i="34" s="1"/>
  <c r="F6" i="25"/>
  <c r="B3" i="33" s="1"/>
  <c r="M127" i="49"/>
  <c r="D251" i="26"/>
  <c r="C137" i="26"/>
  <c r="C135" i="26" s="1"/>
  <c r="D84" i="34"/>
  <c r="H694" i="37"/>
  <c r="H699" i="37" s="1"/>
  <c r="G699" i="37" s="1"/>
  <c r="I59" i="49"/>
  <c r="I127" i="49" s="1"/>
  <c r="J60" i="49"/>
  <c r="O80" i="49"/>
  <c r="O74" i="49"/>
  <c r="O73" i="49"/>
  <c r="H73" i="39"/>
  <c r="C48" i="26" s="1"/>
  <c r="E48" i="26" s="1"/>
  <c r="E53" i="26"/>
  <c r="D46" i="26"/>
  <c r="H343" i="37"/>
  <c r="O92" i="49"/>
  <c r="O79" i="49"/>
  <c r="C294" i="26"/>
  <c r="C296" i="26" s="1"/>
  <c r="D80" i="50"/>
  <c r="D90" i="50" s="1"/>
  <c r="O78" i="49"/>
  <c r="O77" i="49"/>
  <c r="O93" i="49"/>
  <c r="D127" i="49"/>
  <c r="B16" i="36" s="1"/>
  <c r="G302" i="37"/>
  <c r="H146" i="37"/>
  <c r="G146" i="37" s="1"/>
  <c r="H783" i="28"/>
  <c r="H782" i="28" s="1"/>
  <c r="F18" i="26"/>
  <c r="H147" i="37"/>
  <c r="G147" i="37" s="1"/>
  <c r="H18" i="37"/>
  <c r="G18" i="37" s="1"/>
  <c r="F21" i="26"/>
  <c r="E10" i="26"/>
  <c r="E8" i="26" s="1"/>
  <c r="H959" i="28"/>
  <c r="E13" i="26" s="1"/>
  <c r="E11" i="26" s="1"/>
  <c r="G33" i="37"/>
  <c r="H172" i="37"/>
  <c r="H194" i="37"/>
  <c r="H200" i="37" s="1"/>
  <c r="G200" i="37" s="1"/>
  <c r="H15" i="37"/>
  <c r="G15" i="37" s="1"/>
  <c r="G175" i="26"/>
  <c r="G174" i="26" s="1"/>
  <c r="F14" i="26"/>
  <c r="E60" i="49"/>
  <c r="F15" i="26"/>
  <c r="G167" i="26"/>
  <c r="O72" i="49"/>
  <c r="O91" i="49"/>
  <c r="O83" i="49"/>
  <c r="B90" i="50"/>
  <c r="D473" i="37"/>
  <c r="B717" i="37"/>
  <c r="C473" i="37"/>
  <c r="B450" i="37"/>
  <c r="B451" i="37" s="1"/>
  <c r="B473" i="37"/>
  <c r="E450" i="37"/>
  <c r="E451" i="37" s="1"/>
  <c r="E389" i="37"/>
  <c r="E411" i="37" s="1"/>
  <c r="H1021" i="37"/>
  <c r="H1025" i="37" s="1"/>
  <c r="B46" i="37"/>
  <c r="C1025" i="37"/>
  <c r="C1032" i="37" s="1"/>
  <c r="F279" i="37"/>
  <c r="F304" i="37" s="1"/>
  <c r="F389" i="37"/>
  <c r="H388" i="37"/>
  <c r="G388" i="37" s="1"/>
  <c r="G444" i="37"/>
  <c r="C173" i="37"/>
  <c r="D651" i="37"/>
  <c r="B823" i="37"/>
  <c r="E1004" i="37"/>
  <c r="E1005" i="37" s="1"/>
  <c r="C46" i="37"/>
  <c r="G557" i="37"/>
  <c r="F558" i="37"/>
  <c r="F508" i="37"/>
  <c r="F531" i="37" s="1"/>
  <c r="E46" i="37"/>
  <c r="B350" i="37"/>
  <c r="H66" i="43"/>
  <c r="H318" i="37"/>
  <c r="G318" i="37" s="1"/>
  <c r="D450" i="37"/>
  <c r="D451" i="37" s="1"/>
  <c r="E717" i="37"/>
  <c r="C508" i="37"/>
  <c r="C531" i="37" s="1"/>
  <c r="C569" i="37" s="1"/>
  <c r="E508" i="37"/>
  <c r="E531" i="37" s="1"/>
  <c r="F1025" i="37"/>
  <c r="F1032" i="37" s="1"/>
  <c r="C350" i="37"/>
  <c r="D1025" i="37"/>
  <c r="D1032" i="37" s="1"/>
  <c r="E651" i="37"/>
  <c r="B635" i="37"/>
  <c r="F173" i="37"/>
  <c r="B1112" i="37"/>
  <c r="B1126" i="37" s="1"/>
  <c r="C843" i="37"/>
  <c r="E1112" i="37"/>
  <c r="E1126" i="37" s="1"/>
  <c r="B1025" i="37"/>
  <c r="B1032" i="37" s="1"/>
  <c r="B843" i="37"/>
  <c r="B844" i="37" s="1"/>
  <c r="C635" i="37"/>
  <c r="D214" i="37"/>
  <c r="D215" i="37" s="1"/>
  <c r="F902" i="37"/>
  <c r="F910" i="37" s="1"/>
  <c r="C751" i="37"/>
  <c r="C752" i="37" s="1"/>
  <c r="F717" i="37"/>
  <c r="E635" i="37"/>
  <c r="B508" i="37"/>
  <c r="B531" i="37" s="1"/>
  <c r="B569" i="37" s="1"/>
  <c r="G179" i="37"/>
  <c r="C1079" i="37"/>
  <c r="E1025" i="37"/>
  <c r="E1032" i="37" s="1"/>
  <c r="D930" i="37"/>
  <c r="D931" i="37" s="1"/>
  <c r="B1004" i="37"/>
  <c r="B1005" i="37" s="1"/>
  <c r="F1112" i="37"/>
  <c r="F1126" i="37" s="1"/>
  <c r="D1112" i="37"/>
  <c r="D1126" i="37" s="1"/>
  <c r="D1004" i="37"/>
  <c r="D1005" i="37" s="1"/>
  <c r="E843" i="37"/>
  <c r="C717" i="37"/>
  <c r="D349" i="37"/>
  <c r="D350" i="37" s="1"/>
  <c r="H924" i="37"/>
  <c r="H930" i="37" s="1"/>
  <c r="G930" i="37" s="1"/>
  <c r="C1112" i="37"/>
  <c r="C1126" i="37" s="1"/>
  <c r="F751" i="37"/>
  <c r="F752" i="37" s="1"/>
  <c r="C651" i="37"/>
  <c r="B651" i="37"/>
  <c r="F214" i="37"/>
  <c r="F215" i="37" s="1"/>
  <c r="H1030" i="37"/>
  <c r="G1030" i="37" s="1"/>
  <c r="F1004" i="37"/>
  <c r="C1004" i="37"/>
  <c r="C1005" i="37" s="1"/>
  <c r="B910" i="37"/>
  <c r="E558" i="37"/>
  <c r="C279" i="37"/>
  <c r="C304" i="37" s="1"/>
  <c r="E279" i="37"/>
  <c r="E304" i="37" s="1"/>
  <c r="E214" i="37"/>
  <c r="E215" i="37" s="1"/>
  <c r="E1079" i="37"/>
  <c r="B1079" i="37"/>
  <c r="B1080" i="37" s="1"/>
  <c r="C910" i="37"/>
  <c r="E910" i="37"/>
  <c r="C823" i="37"/>
  <c r="G744" i="37"/>
  <c r="D389" i="37"/>
  <c r="D411" i="37" s="1"/>
  <c r="D279" i="37"/>
  <c r="D304" i="37" s="1"/>
  <c r="B173" i="37"/>
  <c r="D1079" i="37"/>
  <c r="C930" i="37"/>
  <c r="C931" i="37" s="1"/>
  <c r="D902" i="37"/>
  <c r="D910" i="37" s="1"/>
  <c r="F823" i="37"/>
  <c r="F844" i="37" s="1"/>
  <c r="D751" i="37"/>
  <c r="D752" i="37" s="1"/>
  <c r="E751" i="37"/>
  <c r="E752" i="37" s="1"/>
  <c r="G445" i="37"/>
  <c r="C389" i="37"/>
  <c r="C411" i="37" s="1"/>
  <c r="E349" i="37"/>
  <c r="E350" i="37" s="1"/>
  <c r="F1005" i="37"/>
  <c r="E930" i="37"/>
  <c r="E931" i="37" s="1"/>
  <c r="D823" i="37"/>
  <c r="D844" i="37" s="1"/>
  <c r="D508" i="37"/>
  <c r="D531" i="37" s="1"/>
  <c r="D569" i="37" s="1"/>
  <c r="B389" i="37"/>
  <c r="B411" i="37" s="1"/>
  <c r="D46" i="37"/>
  <c r="G901" i="37"/>
  <c r="H273" i="37"/>
  <c r="G273" i="37" s="1"/>
  <c r="H630" i="37"/>
  <c r="G630" i="37" s="1"/>
  <c r="H908" i="37"/>
  <c r="H909" i="37" s="1"/>
  <c r="G909" i="37" s="1"/>
  <c r="H278" i="37"/>
  <c r="G278" i="37" s="1"/>
  <c r="H231" i="37"/>
  <c r="H232" i="37" s="1"/>
  <c r="G232" i="37" s="1"/>
  <c r="H540" i="37"/>
  <c r="G743" i="37"/>
  <c r="G742" i="37"/>
  <c r="G1133" i="37"/>
  <c r="H983" i="37"/>
  <c r="G983" i="37" s="1"/>
  <c r="G303" i="37"/>
  <c r="H1002" i="37"/>
  <c r="G1002" i="37" s="1"/>
  <c r="H950" i="37"/>
  <c r="H951" i="37" s="1"/>
  <c r="H952" i="37" s="1"/>
  <c r="G952" i="37" s="1"/>
  <c r="H205" i="37"/>
  <c r="G205" i="37" s="1"/>
  <c r="D173" i="37"/>
  <c r="H265" i="37"/>
  <c r="G265" i="37" s="1"/>
  <c r="H704" i="37"/>
  <c r="H530" i="37"/>
  <c r="D142" i="37"/>
  <c r="C142" i="37"/>
  <c r="F142" i="37"/>
  <c r="E142" i="37"/>
  <c r="B142" i="37"/>
  <c r="H209" i="37"/>
  <c r="G209" i="37" s="1"/>
  <c r="H141" i="37"/>
  <c r="G141" i="37" s="1"/>
  <c r="H517" i="37"/>
  <c r="G517" i="37" s="1"/>
  <c r="H861" i="37"/>
  <c r="H507" i="37"/>
  <c r="G507" i="37" s="1"/>
  <c r="G606" i="37"/>
  <c r="H250" i="37"/>
  <c r="G250" i="37" s="1"/>
  <c r="H820" i="37"/>
  <c r="G820" i="37" s="1"/>
  <c r="H1073" i="37"/>
  <c r="H568" i="37"/>
  <c r="G568" i="37" s="1"/>
  <c r="H807" i="37"/>
  <c r="G807" i="37" s="1"/>
  <c r="G1134" i="37"/>
  <c r="H1135" i="37"/>
  <c r="D296" i="26"/>
  <c r="H84" i="34"/>
  <c r="C145" i="26"/>
  <c r="F84" i="34"/>
  <c r="E84" i="34"/>
  <c r="F1079" i="37"/>
  <c r="O105" i="49"/>
  <c r="H1052" i="37"/>
  <c r="F635" i="37"/>
  <c r="F652" i="37" s="1"/>
  <c r="E823" i="37"/>
  <c r="D717" i="37"/>
  <c r="C450" i="37"/>
  <c r="C451" i="37" s="1"/>
  <c r="F349" i="37"/>
  <c r="F350" i="37" s="1"/>
  <c r="O112" i="49"/>
  <c r="H1091" i="37"/>
  <c r="H737" i="37"/>
  <c r="H738" i="37" s="1"/>
  <c r="H751" i="37" s="1"/>
  <c r="B751" i="37"/>
  <c r="B752" i="37" s="1"/>
  <c r="D635" i="37"/>
  <c r="F450" i="37"/>
  <c r="F451" i="37" s="1"/>
  <c r="O116" i="49"/>
  <c r="P116" i="49" s="1"/>
  <c r="B15" i="36" s="1"/>
  <c r="H113" i="49"/>
  <c r="L127" i="49"/>
  <c r="H2" i="48"/>
  <c r="H1" i="48" s="1"/>
  <c r="D22" i="35" s="1"/>
  <c r="H72" i="28"/>
  <c r="C10" i="26" s="1"/>
  <c r="O6" i="49"/>
  <c r="P13" i="49" s="1"/>
  <c r="D103" i="50" s="1"/>
  <c r="H342" i="37"/>
  <c r="G342" i="37" s="1"/>
  <c r="H66" i="37"/>
  <c r="G66" i="37" s="1"/>
  <c r="E75" i="26"/>
  <c r="E73" i="26" s="1"/>
  <c r="H767" i="37"/>
  <c r="G767" i="37" s="1"/>
  <c r="H11" i="28"/>
  <c r="G45" i="49"/>
  <c r="H437" i="37"/>
  <c r="H438" i="37" s="1"/>
  <c r="H584" i="37"/>
  <c r="G584" i="37" s="1"/>
  <c r="E31" i="49"/>
  <c r="H17" i="37"/>
  <c r="G17" i="37" s="1"/>
  <c r="H472" i="37"/>
  <c r="H473" i="37" s="1"/>
  <c r="H786" i="37"/>
  <c r="D10" i="26"/>
  <c r="D8" i="26" s="1"/>
  <c r="H749" i="28"/>
  <c r="D12" i="26"/>
  <c r="F45" i="37"/>
  <c r="F46" i="37" s="1"/>
  <c r="G1152" i="37"/>
  <c r="H1172" i="37"/>
  <c r="F35" i="49"/>
  <c r="O35" i="49" s="1"/>
  <c r="C130" i="50" s="1"/>
  <c r="H322" i="37"/>
  <c r="G322" i="37" s="1"/>
  <c r="H5" i="39"/>
  <c r="H602" i="37"/>
  <c r="G599" i="37"/>
  <c r="H44" i="49"/>
  <c r="H90" i="41"/>
  <c r="H31" i="49"/>
  <c r="H5" i="41"/>
  <c r="H14" i="37"/>
  <c r="E20" i="49"/>
  <c r="H418" i="37"/>
  <c r="H3" i="40"/>
  <c r="H2" i="40" s="1"/>
  <c r="C75" i="26"/>
  <c r="C73" i="26" s="1"/>
  <c r="J34" i="49"/>
  <c r="O34" i="49" s="1"/>
  <c r="C136" i="50" s="1"/>
  <c r="C163" i="26"/>
  <c r="G163" i="26" s="1"/>
  <c r="G161" i="26" s="1"/>
  <c r="H766" i="37"/>
  <c r="O38" i="49"/>
  <c r="C140" i="50" s="1"/>
  <c r="J57" i="49"/>
  <c r="E77" i="26"/>
  <c r="O21" i="49"/>
  <c r="O37" i="49"/>
  <c r="C131" i="50" s="1"/>
  <c r="G70" i="37"/>
  <c r="H45" i="37"/>
  <c r="G31" i="37"/>
  <c r="H127" i="49" l="1"/>
  <c r="E254" i="26"/>
  <c r="E266" i="26" s="1"/>
  <c r="G127" i="49"/>
  <c r="G384" i="37"/>
  <c r="H389" i="37"/>
  <c r="E184" i="37"/>
  <c r="F411" i="37"/>
  <c r="F412" i="37" s="1"/>
  <c r="C1080" i="37"/>
  <c r="G540" i="37"/>
  <c r="H558" i="37"/>
  <c r="G558" i="37" s="1"/>
  <c r="C412" i="37"/>
  <c r="H508" i="37"/>
  <c r="G508" i="37" s="1"/>
  <c r="F569" i="37"/>
  <c r="D652" i="37"/>
  <c r="D718" i="37" s="1"/>
  <c r="O113" i="49"/>
  <c r="P115" i="49" s="1"/>
  <c r="B14" i="36" s="1"/>
  <c r="D14" i="36" s="1"/>
  <c r="I29" i="5"/>
  <c r="I31" i="5"/>
  <c r="I30" i="5" s="1"/>
  <c r="O44" i="49"/>
  <c r="C133" i="50" s="1"/>
  <c r="H401" i="37"/>
  <c r="H410" i="37" s="1"/>
  <c r="F127" i="49"/>
  <c r="C165" i="26"/>
  <c r="G165" i="26" s="1"/>
  <c r="H64" i="43"/>
  <c r="O45" i="49"/>
  <c r="C134" i="50" s="1"/>
  <c r="O20" i="49"/>
  <c r="P24" i="49" s="1"/>
  <c r="E233" i="26"/>
  <c r="C148" i="26"/>
  <c r="D137" i="26"/>
  <c r="D135" i="26" s="1"/>
  <c r="D148" i="26" s="1"/>
  <c r="D235" i="26"/>
  <c r="E82" i="26"/>
  <c r="F82" i="26" s="1"/>
  <c r="H2" i="45"/>
  <c r="H1" i="45" s="1"/>
  <c r="G1021" i="37"/>
  <c r="E232" i="26"/>
  <c r="D205" i="26"/>
  <c r="D204" i="26" s="1"/>
  <c r="G171" i="26"/>
  <c r="G169" i="26"/>
  <c r="G170" i="26"/>
  <c r="O60" i="49"/>
  <c r="H617" i="37"/>
  <c r="G617" i="37" s="1"/>
  <c r="D112" i="26"/>
  <c r="E112" i="26" s="1"/>
  <c r="E117" i="26"/>
  <c r="E116" i="26" s="1"/>
  <c r="H447" i="41"/>
  <c r="H446" i="41" s="1"/>
  <c r="D108" i="26"/>
  <c r="H118" i="40"/>
  <c r="H467" i="37"/>
  <c r="G467" i="37" s="1"/>
  <c r="F78" i="26"/>
  <c r="E76" i="26"/>
  <c r="H42" i="39"/>
  <c r="G347" i="37"/>
  <c r="D196" i="26"/>
  <c r="D194" i="26" s="1"/>
  <c r="D206" i="26" s="1"/>
  <c r="C194" i="26"/>
  <c r="C206" i="26" s="1"/>
  <c r="D19" i="35"/>
  <c r="D18" i="35" s="1"/>
  <c r="I28" i="5"/>
  <c r="H2" i="44"/>
  <c r="H1" i="44" s="1"/>
  <c r="C254" i="26"/>
  <c r="C266" i="26" s="1"/>
  <c r="D266" i="26"/>
  <c r="D52" i="26"/>
  <c r="E52" i="26" s="1"/>
  <c r="E51" i="26" s="1"/>
  <c r="H67" i="40"/>
  <c r="B412" i="37"/>
  <c r="C223" i="26"/>
  <c r="E225" i="26"/>
  <c r="E46" i="26"/>
  <c r="H84" i="39"/>
  <c r="P95" i="49"/>
  <c r="B12" i="36" s="1"/>
  <c r="C46" i="26"/>
  <c r="D13" i="26"/>
  <c r="D11" i="26" s="1"/>
  <c r="D23" i="26" s="1"/>
  <c r="H761" i="28"/>
  <c r="H748" i="28" s="1"/>
  <c r="B139" i="49"/>
  <c r="D21" i="35"/>
  <c r="E57" i="49"/>
  <c r="O57" i="49" s="1"/>
  <c r="H155" i="37"/>
  <c r="G155" i="37" s="1"/>
  <c r="H894" i="28"/>
  <c r="H847" i="28" s="1"/>
  <c r="C17" i="26"/>
  <c r="F17" i="26" s="1"/>
  <c r="E23" i="26"/>
  <c r="G194" i="37"/>
  <c r="P90" i="49"/>
  <c r="B11" i="36" s="1"/>
  <c r="D570" i="37"/>
  <c r="B184" i="37"/>
  <c r="B305" i="37" s="1"/>
  <c r="C184" i="37"/>
  <c r="B652" i="37"/>
  <c r="B718" i="37" s="1"/>
  <c r="E412" i="37"/>
  <c r="F184" i="37"/>
  <c r="F305" i="37" s="1"/>
  <c r="C652" i="37"/>
  <c r="C718" i="37" s="1"/>
  <c r="D412" i="37"/>
  <c r="F718" i="37"/>
  <c r="H1031" i="37"/>
  <c r="G1031" i="37" s="1"/>
  <c r="H931" i="37"/>
  <c r="G931" i="37" s="1"/>
  <c r="F570" i="37"/>
  <c r="G924" i="37"/>
  <c r="D1080" i="37"/>
  <c r="G1025" i="37"/>
  <c r="E844" i="37"/>
  <c r="E953" i="37" s="1"/>
  <c r="C844" i="37"/>
  <c r="C953" i="37" s="1"/>
  <c r="E652" i="37"/>
  <c r="E718" i="37" s="1"/>
  <c r="C301" i="26"/>
  <c r="C302" i="26" s="1"/>
  <c r="F10" i="26"/>
  <c r="C77" i="26"/>
  <c r="C76" i="26" s="1"/>
  <c r="C89" i="26" s="1"/>
  <c r="E569" i="37"/>
  <c r="E570" i="37" s="1"/>
  <c r="B570" i="37"/>
  <c r="C570" i="37"/>
  <c r="F1080" i="37"/>
  <c r="G951" i="37"/>
  <c r="D953" i="37"/>
  <c r="E305" i="37"/>
  <c r="H142" i="37"/>
  <c r="G142" i="37" s="1"/>
  <c r="D184" i="37"/>
  <c r="D305" i="37" s="1"/>
  <c r="F953" i="37"/>
  <c r="G908" i="37"/>
  <c r="B953" i="37"/>
  <c r="G118" i="37"/>
  <c r="H705" i="37"/>
  <c r="G705" i="37" s="1"/>
  <c r="C305" i="37"/>
  <c r="H1003" i="37"/>
  <c r="H902" i="37"/>
  <c r="G902" i="37" s="1"/>
  <c r="E1080" i="37"/>
  <c r="H214" i="37"/>
  <c r="H215" i="37" s="1"/>
  <c r="G215" i="37" s="1"/>
  <c r="G950" i="37"/>
  <c r="G231" i="37"/>
  <c r="H279" i="37"/>
  <c r="G838" i="37"/>
  <c r="G982" i="37"/>
  <c r="H344" i="37"/>
  <c r="H349" i="37" s="1"/>
  <c r="G349" i="37" s="1"/>
  <c r="G504" i="37"/>
  <c r="G679" i="37"/>
  <c r="H689" i="37"/>
  <c r="H1078" i="37"/>
  <c r="G1078" i="37" s="1"/>
  <c r="G1073" i="37"/>
  <c r="G861" i="37"/>
  <c r="H862" i="37"/>
  <c r="H21" i="37"/>
  <c r="H46" i="37" s="1"/>
  <c r="G751" i="37"/>
  <c r="H752" i="37"/>
  <c r="G752" i="37" s="1"/>
  <c r="G1052" i="37"/>
  <c r="H1059" i="37"/>
  <c r="G1091" i="37"/>
  <c r="H1092" i="37"/>
  <c r="H1136" i="37"/>
  <c r="G1135" i="37"/>
  <c r="J127" i="49"/>
  <c r="P126" i="49"/>
  <c r="B13" i="36" s="1"/>
  <c r="K127" i="49"/>
  <c r="G84" i="34"/>
  <c r="O59" i="49"/>
  <c r="G14" i="37"/>
  <c r="H328" i="37"/>
  <c r="C9" i="26"/>
  <c r="C8" i="26" s="1"/>
  <c r="B7" i="36"/>
  <c r="O31" i="49"/>
  <c r="C129" i="50" s="1"/>
  <c r="G786" i="37"/>
  <c r="H791" i="37"/>
  <c r="H586" i="37"/>
  <c r="F73" i="26"/>
  <c r="B8" i="36"/>
  <c r="H9" i="28"/>
  <c r="C161" i="26"/>
  <c r="H3" i="43"/>
  <c r="F75" i="26"/>
  <c r="H425" i="37"/>
  <c r="G418" i="37"/>
  <c r="G602" i="37"/>
  <c r="H3" i="41"/>
  <c r="C105" i="26"/>
  <c r="G438" i="37"/>
  <c r="H450" i="37"/>
  <c r="G450" i="37" s="1"/>
  <c r="H1173" i="37"/>
  <c r="G1173" i="37" s="1"/>
  <c r="G1172" i="37"/>
  <c r="G766" i="37"/>
  <c r="H773" i="37"/>
  <c r="C107" i="26"/>
  <c r="H88" i="41"/>
  <c r="H4" i="39"/>
  <c r="C45" i="26"/>
  <c r="C166" i="26"/>
  <c r="C13" i="26"/>
  <c r="G45" i="37"/>
  <c r="H66" i="40" l="1"/>
  <c r="H1" i="40" s="1"/>
  <c r="D12" i="35" s="1"/>
  <c r="I27" i="5"/>
  <c r="H2" i="43"/>
  <c r="H1" i="43" s="1"/>
  <c r="I24" i="5" s="1"/>
  <c r="H635" i="37"/>
  <c r="G635" i="37" s="1"/>
  <c r="C142" i="50"/>
  <c r="B144" i="50" s="1"/>
  <c r="E81" i="26"/>
  <c r="F81" i="26" s="1"/>
  <c r="D17" i="35"/>
  <c r="I26" i="5"/>
  <c r="D111" i="26"/>
  <c r="E111" i="26" s="1"/>
  <c r="D106" i="26"/>
  <c r="E108" i="26"/>
  <c r="H468" i="37"/>
  <c r="G468" i="37" s="1"/>
  <c r="F77" i="26"/>
  <c r="F76" i="26"/>
  <c r="H531" i="37"/>
  <c r="G531" i="37" s="1"/>
  <c r="D51" i="26"/>
  <c r="D58" i="26" s="1"/>
  <c r="C235" i="26"/>
  <c r="E223" i="26"/>
  <c r="E235" i="26" s="1"/>
  <c r="D16" i="35"/>
  <c r="I25" i="5"/>
  <c r="C1174" i="37"/>
  <c r="H2" i="39"/>
  <c r="H1" i="39" s="1"/>
  <c r="D301" i="26"/>
  <c r="D302" i="26" s="1"/>
  <c r="P60" i="49"/>
  <c r="H173" i="37"/>
  <c r="H184" i="37" s="1"/>
  <c r="C16" i="26"/>
  <c r="F16" i="26" s="1"/>
  <c r="F9" i="26"/>
  <c r="F8" i="26" s="1"/>
  <c r="P38" i="49"/>
  <c r="B140" i="49" s="1"/>
  <c r="G344" i="37"/>
  <c r="H1032" i="37"/>
  <c r="G1032" i="37" s="1"/>
  <c r="F1174" i="37"/>
  <c r="B1174" i="37"/>
  <c r="D1174" i="37"/>
  <c r="G21" i="37"/>
  <c r="G214" i="37"/>
  <c r="E1174" i="37"/>
  <c r="H1004" i="37"/>
  <c r="G1003" i="37"/>
  <c r="G279" i="37"/>
  <c r="H304" i="37"/>
  <c r="G304" i="37" s="1"/>
  <c r="G389" i="37"/>
  <c r="H411" i="37"/>
  <c r="G411" i="37" s="1"/>
  <c r="H910" i="37"/>
  <c r="G910" i="37" s="1"/>
  <c r="G862" i="37"/>
  <c r="H717" i="37"/>
  <c r="G717" i="37" s="1"/>
  <c r="G689" i="37"/>
  <c r="D108" i="50"/>
  <c r="B143" i="49"/>
  <c r="H1137" i="37"/>
  <c r="G1137" i="37" s="1"/>
  <c r="G1136" i="37"/>
  <c r="D106" i="50"/>
  <c r="B142" i="49"/>
  <c r="H1112" i="37"/>
  <c r="H1126" i="37" s="1"/>
  <c r="G1092" i="37"/>
  <c r="G1059" i="37"/>
  <c r="H1079" i="37"/>
  <c r="G328" i="37"/>
  <c r="H329" i="37"/>
  <c r="H823" i="37"/>
  <c r="G823" i="37" s="1"/>
  <c r="G791" i="37"/>
  <c r="H587" i="37"/>
  <c r="G587" i="37" s="1"/>
  <c r="G586" i="37"/>
  <c r="H2" i="41"/>
  <c r="H1" i="41" s="1"/>
  <c r="D13" i="35" s="1"/>
  <c r="E107" i="26"/>
  <c r="C106" i="26"/>
  <c r="H774" i="37"/>
  <c r="G773" i="37"/>
  <c r="G425" i="37"/>
  <c r="H426" i="37"/>
  <c r="G426" i="37" s="1"/>
  <c r="H451" i="37"/>
  <c r="E45" i="26"/>
  <c r="E43" i="26" s="1"/>
  <c r="E58" i="26" s="1"/>
  <c r="C43" i="26"/>
  <c r="C58" i="26" s="1"/>
  <c r="E105" i="26"/>
  <c r="E103" i="26" s="1"/>
  <c r="C103" i="26"/>
  <c r="F13" i="26"/>
  <c r="G166" i="26"/>
  <c r="G164" i="26" s="1"/>
  <c r="G176" i="26" s="1"/>
  <c r="C164" i="26"/>
  <c r="C176" i="26" s="1"/>
  <c r="G46" i="37"/>
  <c r="D10" i="35" l="1"/>
  <c r="F89" i="26"/>
  <c r="E106" i="26"/>
  <c r="E119" i="26" s="1"/>
  <c r="E89" i="26"/>
  <c r="D15" i="35"/>
  <c r="D11" i="35" s="1"/>
  <c r="D119" i="26"/>
  <c r="H569" i="37"/>
  <c r="G569" i="37" s="1"/>
  <c r="I21" i="5"/>
  <c r="I19" i="5"/>
  <c r="B10" i="36"/>
  <c r="D104" i="50"/>
  <c r="G1004" i="37"/>
  <c r="H1005" i="37"/>
  <c r="G1005" i="37" s="1"/>
  <c r="I22" i="5"/>
  <c r="G1079" i="37"/>
  <c r="H1080" i="37"/>
  <c r="G1080" i="37" s="1"/>
  <c r="G1126" i="37"/>
  <c r="G1112" i="37"/>
  <c r="C119" i="26"/>
  <c r="H652" i="37"/>
  <c r="G652" i="37" s="1"/>
  <c r="G329" i="37"/>
  <c r="H350" i="37"/>
  <c r="G451" i="37"/>
  <c r="H844" i="37"/>
  <c r="G774" i="37"/>
  <c r="G184" i="37"/>
  <c r="H305" i="37"/>
  <c r="I20" i="5" l="1"/>
  <c r="H570" i="37"/>
  <c r="G570" i="37" s="1"/>
  <c r="H718" i="37"/>
  <c r="G718" i="37" s="1"/>
  <c r="G350" i="37"/>
  <c r="H412" i="37"/>
  <c r="G412" i="37" s="1"/>
  <c r="H953" i="37"/>
  <c r="G953" i="37" s="1"/>
  <c r="G844" i="37"/>
  <c r="G305" i="37"/>
  <c r="H1174" i="37" l="1"/>
  <c r="G1174" i="37" s="1"/>
  <c r="E41" i="49"/>
  <c r="O41" i="49" s="1"/>
  <c r="P45" i="49" s="1"/>
  <c r="P127" i="49" s="1"/>
  <c r="H8" i="28"/>
  <c r="H7" i="28" s="1"/>
  <c r="H5" i="28" s="1"/>
  <c r="E127" i="49" l="1"/>
  <c r="O127" i="49" s="1"/>
  <c r="I18" i="5"/>
  <c r="I17" i="5" s="1"/>
  <c r="I32" i="5" s="1"/>
  <c r="D9" i="35"/>
  <c r="D8" i="35" s="1"/>
  <c r="D24" i="35" s="1"/>
  <c r="B4" i="33"/>
  <c r="B9" i="36"/>
  <c r="B18" i="36" s="1"/>
  <c r="B141" i="49"/>
  <c r="B144" i="49" s="1"/>
  <c r="D105" i="50"/>
  <c r="D110" i="50" s="1"/>
  <c r="D111" i="50" s="1"/>
  <c r="C12" i="26"/>
  <c r="B5" i="33" l="1"/>
  <c r="B145" i="50"/>
  <c r="B146" i="50" s="1"/>
  <c r="C11" i="26"/>
  <c r="C23" i="26" s="1"/>
  <c r="F12" i="26"/>
  <c r="F11" i="26" s="1"/>
  <c r="F23" i="26" s="1"/>
  <c r="C305" i="26" s="1"/>
  <c r="D14" i="5"/>
  <c r="A12" i="5"/>
</calcChain>
</file>

<file path=xl/sharedStrings.xml><?xml version="1.0" encoding="utf-8"?>
<sst xmlns="http://schemas.openxmlformats.org/spreadsheetml/2006/main" count="7101" uniqueCount="2646">
  <si>
    <t>ค่าครุภัณฑ์</t>
  </si>
  <si>
    <t>รวม</t>
  </si>
  <si>
    <t>ตั้งไว้รวม</t>
  </si>
  <si>
    <t>ค่าตอบแทน</t>
  </si>
  <si>
    <t>เงินอุดหนุน</t>
  </si>
  <si>
    <t>บาท แยกเป็น</t>
  </si>
  <si>
    <t xml:space="preserve">บาท </t>
  </si>
  <si>
    <t>หมวดรายจ่าย</t>
  </si>
  <si>
    <t>งบประมาณรายจ่ายทั้งสิ้น</t>
  </si>
  <si>
    <t>ค่าใช้สอย</t>
  </si>
  <si>
    <t>แผนงานงบกลาง</t>
  </si>
  <si>
    <t>บาท ประกอบด้วย</t>
  </si>
  <si>
    <t>ประมาณการ</t>
  </si>
  <si>
    <t>รายรับ</t>
  </si>
  <si>
    <t>คำแถลงงบประมาณ</t>
  </si>
  <si>
    <t xml:space="preserve">      ก.  ค่าใช้จ่ายในการบริหารบุคลากร (ที่ตั้งจ่ายจากรายได้ไม่รวมเงินอุดหนุนทุกประเภท)</t>
  </si>
  <si>
    <t>ตั้งจ่ายรวมทั้งสิ้น</t>
  </si>
  <si>
    <t xml:space="preserve">บาท   </t>
  </si>
  <si>
    <t xml:space="preserve">           </t>
  </si>
  <si>
    <t>,</t>
  </si>
  <si>
    <t>ค่าวัสดุ</t>
  </si>
  <si>
    <t>ค่าสาธารณูปโภค</t>
  </si>
  <si>
    <t>รายจ่ายอื่น</t>
  </si>
  <si>
    <t>ค่าที่ดินและสิ่งก่อสร้าง</t>
  </si>
  <si>
    <t>คิดเป็นร้อยละ</t>
  </si>
  <si>
    <t>x 100</t>
  </si>
  <si>
    <t xml:space="preserve"> =  </t>
  </si>
  <si>
    <t>หมายเหตุ</t>
  </si>
  <si>
    <t>จำนวน</t>
  </si>
  <si>
    <t>ยอดรวม</t>
  </si>
  <si>
    <t>บาท</t>
  </si>
  <si>
    <t xml:space="preserve">            </t>
  </si>
  <si>
    <t>ประมาณการรายรับ</t>
  </si>
  <si>
    <t>ประมาณการรายจ่าย</t>
  </si>
  <si>
    <t>งบกลาง</t>
  </si>
  <si>
    <t>-</t>
  </si>
  <si>
    <t>ลำดับที่</t>
  </si>
  <si>
    <t>1</t>
  </si>
  <si>
    <t>2</t>
  </si>
  <si>
    <t>3</t>
  </si>
  <si>
    <t>4</t>
  </si>
  <si>
    <t>รวมเป็นเงินทั้งสิ้น</t>
  </si>
  <si>
    <t xml:space="preserve"> </t>
  </si>
  <si>
    <t>(2) เงินอุดหนุนที่รัฐบาลให้โดยระบุวัตถุประสงค์</t>
  </si>
  <si>
    <t>(3) รายจ่ายจริง  จำนวน</t>
  </si>
  <si>
    <t>หมวดภาษีอากร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</si>
  <si>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</si>
  <si>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</si>
  <si>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</si>
  <si>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</si>
  <si>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รายจ่าย</t>
  </si>
  <si>
    <t>จ่ายจากงบประมาณ</t>
  </si>
  <si>
    <t>งบเงินอุดหนุน</t>
  </si>
  <si>
    <t>งบดำเนินการ</t>
  </si>
  <si>
    <t>งบบุคลากร</t>
  </si>
  <si>
    <t>รายจ่ายจริง</t>
  </si>
  <si>
    <t>รวมจ่ายจากงบประมาณ</t>
  </si>
  <si>
    <t>ด้าน</t>
  </si>
  <si>
    <t>แผนงานบริหารงานทั่วไป</t>
  </si>
  <si>
    <t>แผนงานรักษาความสงบภายใน</t>
  </si>
  <si>
    <t>ด้านบริการชุมชนและสังคม</t>
  </si>
  <si>
    <t>แผนงานเคหะและชุมชน</t>
  </si>
  <si>
    <t>แผนงานสาธารณสุข</t>
  </si>
  <si>
    <t>แผนงานการศาสนาวัฒนธรรมและนันทนาการ</t>
  </si>
  <si>
    <t>แผนงานสร้างความเข้มแข็งของชุมชน</t>
  </si>
  <si>
    <t>แผนงานสังคมสงเคราะห์</t>
  </si>
  <si>
    <t>แผนงานการศึกษา</t>
  </si>
  <si>
    <t>ด้านการเศรษฐกิจ</t>
  </si>
  <si>
    <t>แผนงานการพาณิชย์</t>
  </si>
  <si>
    <t>แผนงานการเกษตร</t>
  </si>
  <si>
    <t>ด้านการดำเนินงานอื่น</t>
  </si>
  <si>
    <t>รายจ่ายตามงานและงบรายจ่าย</t>
  </si>
  <si>
    <t>งบ</t>
  </si>
  <si>
    <t>งานบริหารทั่วไป</t>
  </si>
  <si>
    <t>งานบริหารงานคลัง</t>
  </si>
  <si>
    <t>เงินเดือน(ฝ่ายการเมือง)</t>
  </si>
  <si>
    <t>เงินเดือน(ฝ่ายประจำ)</t>
  </si>
  <si>
    <t>งบลงทุน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</si>
  <si>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</si>
  <si>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</si>
  <si>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</si>
  <si>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งานบริหารทั่วไปเกี่ยวกับสาธารณสุข</t>
  </si>
  <si>
    <t>งานสวัสดิการสังคมและสังคมสงเคราะห์</t>
  </si>
  <si>
    <t>งานบริหารทั่วไปเกี่ยวกับเคหะและชุมชน</t>
  </si>
  <si>
    <t>งานไฟฟ้าถนน</t>
  </si>
  <si>
    <t>งานบำบัดน้ำเสีย</t>
  </si>
  <si>
    <t>งานส่งเสริมและสนับสนุนความเข้มแข็งของชุมชน</t>
  </si>
  <si>
    <t>แผนงานศาสนาวัฒนธรรมและนันทนาการ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</si>
  <si>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</si>
  <si>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</si>
  <si>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</si>
  <si>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งานงบกลาง</t>
  </si>
  <si>
    <t>แผนงาน</t>
  </si>
  <si>
    <t>ด้านบริหารงานทั่วไป</t>
  </si>
  <si>
    <t>เงินเดือน (ฝ่ายประจำ)</t>
  </si>
  <si>
    <t>รายงานรายละเอียดประมาณการรายจ่ายงบประมาณรายจ่ายทั่วไป</t>
  </si>
  <si>
    <t xml:space="preserve">เงินเดือน (ฝ่ายประจำ)  </t>
  </si>
  <si>
    <t xml:space="preserve"> บาท</t>
  </si>
  <si>
    <t>งานส่งเสริมและสนับสนุนความเข้มแข็งชุมชน</t>
  </si>
  <si>
    <t xml:space="preserve">(1) ภาษีโรงเรือนและที่ดิน    </t>
  </si>
  <si>
    <t xml:space="preserve">(2)  ภาษีบำรุงท้องที่  </t>
  </si>
  <si>
    <t xml:space="preserve">(3) ภาษีป้าย  </t>
  </si>
  <si>
    <t xml:space="preserve">(4) อากรฆ่าสัตว์  </t>
  </si>
  <si>
    <t xml:space="preserve">หมวดรายได้จากทรัพย์สิน </t>
  </si>
  <si>
    <t xml:space="preserve">หมวดภาษีจัดสรร </t>
  </si>
  <si>
    <t xml:space="preserve">(4) ภาษีธุรกิจเฉพาะ </t>
  </si>
  <si>
    <t xml:space="preserve">(5) ภาษีสุรา    </t>
  </si>
  <si>
    <t xml:space="preserve">(6) ภาษีสรรพสามิต </t>
  </si>
  <si>
    <t xml:space="preserve">(7) ภาษีการพนัน </t>
  </si>
  <si>
    <t xml:space="preserve">หมวดรายได้จากทุน </t>
  </si>
  <si>
    <t>(1) ภาษีและค่าธรรมเนียมรถยนต์หรือล้อเลื่อน</t>
  </si>
  <si>
    <t>แผนงานการรักษาความสงบภายใน</t>
  </si>
  <si>
    <t>ด้านเศรษฐกิจ</t>
  </si>
  <si>
    <t>งานป้องกันภัยฝ่ายพลเรือนและระงับอัคคีภัย</t>
  </si>
  <si>
    <t>แผนงานบริหารทั่วไป</t>
  </si>
  <si>
    <t xml:space="preserve">ประมาณการรายจ่ายรวมทั้งสิ้น    </t>
  </si>
  <si>
    <t>(1) ภาษีโรงเรือนและที่ดิน</t>
  </si>
  <si>
    <t>(2) ภาษีบำรุงท้องที่</t>
  </si>
  <si>
    <t>(3) ภาษีป้าย</t>
  </si>
  <si>
    <t>(4) อากรการฆ่าสัตว์</t>
  </si>
  <si>
    <t>หมวดรายได้จากสาธารณูปโภคและการพาณิชย์</t>
  </si>
  <si>
    <t>สรุป รายรับ-รายจ่าย</t>
  </si>
  <si>
    <t>หมวดรายได้จากทุน</t>
  </si>
  <si>
    <t>(4) ภาษีธุรกิจเฉพาะ</t>
  </si>
  <si>
    <t>(5) ภาษีสุรา</t>
  </si>
  <si>
    <t>(6) ภาษีสรรพสามิต</t>
  </si>
  <si>
    <t>(7) ภาษีการพนัน</t>
  </si>
  <si>
    <t>(9) ค่าภาคหลวงปิโตรเลียม</t>
  </si>
  <si>
    <t>รวมทุกหมวด</t>
  </si>
  <si>
    <t>รายจ่ายตามหมวดรายจ่าย</t>
  </si>
  <si>
    <t>จำนวนเงิน</t>
  </si>
  <si>
    <t>เงินเดือน (ฝ่ายการเมือง)</t>
  </si>
  <si>
    <t>งบดำเนินงาน</t>
  </si>
  <si>
    <t xml:space="preserve">          (1)  เงินเดือนข้าราชการ พนักงานส่วนท้องถิ่น</t>
  </si>
  <si>
    <t>(%)</t>
  </si>
  <si>
    <t>รายงานประมาณการรายรับ</t>
  </si>
  <si>
    <t>ท่านประธานสภาฯ และสมาชิกสภาเทศบาลตำบลแวงใหญ่</t>
  </si>
  <si>
    <t xml:space="preserve">    1.1 งบประมาณรายจ่ายทั่วไป </t>
  </si>
  <si>
    <t xml:space="preserve">     หมวดภาษีอากร</t>
  </si>
  <si>
    <t xml:space="preserve">     หมวดรายได้จากทรัพย์สิน</t>
  </si>
  <si>
    <t xml:space="preserve">     หมวดรายได้จากสาธารณูปโภคและการพาณิชย์</t>
  </si>
  <si>
    <t xml:space="preserve">     หมวดรายได้เบ็ดเตล็ด</t>
  </si>
  <si>
    <t xml:space="preserve">     หมวดรายได้จากทุน</t>
  </si>
  <si>
    <t xml:space="preserve">     หมวดเงินอุดหนุนทั่วไป</t>
  </si>
  <si>
    <t xml:space="preserve">     งบกลาง</t>
  </si>
  <si>
    <t>เทศบาลตำบลแวงใหญ่</t>
  </si>
  <si>
    <t>อำเภอแวงใหญ่  จังหวัดขอนแก่น</t>
  </si>
  <si>
    <t>รายรับจริง</t>
  </si>
  <si>
    <t>ปี 2557</t>
  </si>
  <si>
    <t>หมวดรายได้จากสาธาณูปโภคและการพานิชย์</t>
  </si>
  <si>
    <t>อำเภอแวงใหญ่   จังหวัดขอนแก่น</t>
  </si>
  <si>
    <t>2.1  รายรับ</t>
  </si>
  <si>
    <t>2.2 รายจ่าย</t>
  </si>
  <si>
    <t>งบรายจ่ายอื่น (หมวดรายจ่ายอื่น)</t>
  </si>
  <si>
    <t>งบดำเนินงาน (หมวดค่าตอบแทน ใช้สอยและวัสดุ และหมวดค่าสาธารณูปโภค)</t>
  </si>
  <si>
    <t>งบลงทุน (หมวดค่าครุภัณฑ์ ที่ดินและสิ่งก่อสร้าง)</t>
  </si>
  <si>
    <t>งบเงินอุดหนุน (หมวดเงินอุดหนุน)</t>
  </si>
  <si>
    <t>เทศบัญญัติ</t>
  </si>
  <si>
    <t>แผนงานศาสนา วัฒนธรรม และนันทนาการ</t>
  </si>
  <si>
    <t>งบบุคลากร (หมวดเงินเดือน ค่าจ้างประจำ และค่าจ้างชั่วคราว)</t>
  </si>
  <si>
    <t>งบลงทุน (หมวดค่าครุภัณฑ์ที่ดินและสิ่งก่อสร้าง)</t>
  </si>
  <si>
    <t>รวมรายจ่าย</t>
  </si>
  <si>
    <t>ข้อ 7. ให้นายกเทศมนตรีตำบลแวงใหญ่ มีหน้าที่รักษาการให้เป็นไปตามเทศบัญญัตินี้</t>
  </si>
  <si>
    <t>(ลงนาม)</t>
  </si>
  <si>
    <t>ยอด</t>
  </si>
  <si>
    <t>ต่าง</t>
  </si>
  <si>
    <t>รวมหมวดภาษีอากร</t>
  </si>
  <si>
    <t>หมวดค่าธรรมเนียม  ค่าปรับและใบอนุญาต</t>
  </si>
  <si>
    <t>(2) ค่าธรรมเนียมเกี่ยวกับพนันเพิ่ม</t>
  </si>
  <si>
    <t>(3) ค่าธรรมเนียมเกี่ยวกับการควบคุมอาคาร</t>
  </si>
  <si>
    <t>รวมหมวดค่าธรรมเนียม ค่าปรับและใบอนุญาต</t>
  </si>
  <si>
    <t>(1) ค่าเช่าหรือค่าบริการสถานที่</t>
  </si>
  <si>
    <t>(2) ดอกเบี้ย</t>
  </si>
  <si>
    <t>รวมหมวดรายได้จากทรัพย์สิน</t>
  </si>
  <si>
    <t>(1) เงินที่มีผู้อุทิศให้</t>
  </si>
  <si>
    <t>(2) ค่าขายแบบแปลน</t>
  </si>
  <si>
    <t>(3) ค่าจำหน่ายแบบพิมพ์และคำร้อง</t>
  </si>
  <si>
    <t>รวมหมวดรายได้เบ็ดเตล็ด</t>
  </si>
  <si>
    <t>รวมหมวดรายได้จากสาธารณูปโภคและการพาณิชย์</t>
  </si>
  <si>
    <t>รวมหมวดรายได้จากทุน</t>
  </si>
  <si>
    <t>(8  ค่าภาคหลวงแร่</t>
  </si>
  <si>
    <t>รวมหมวดภาษีจัดสรร</t>
  </si>
  <si>
    <t>รวมหมวดเงินอุดหนุนทั่วไป</t>
  </si>
  <si>
    <t>รายงานรายละเอียดประมาณการรายรับงบประมาณรายจ่ายทั่วไป</t>
  </si>
  <si>
    <t xml:space="preserve">ประมาณการรายรับรวมทั้งสิ้น  </t>
  </si>
  <si>
    <t xml:space="preserve">(1) ค่าธรรมเนียมเกี่ยวกับการฆ่าสัตว์ฯ </t>
  </si>
  <si>
    <t>(4) ค่าธรรมเนียมเก็บขนขยะมูลฝอย</t>
  </si>
  <si>
    <t>(5) ค่าธรรมเนียมเก็บและขนอุจจาระหรือสิ่งปฏิกูล</t>
  </si>
  <si>
    <t xml:space="preserve">(3) ค่าจำหน่ายแบบพิมพ์และคำร้อง </t>
  </si>
  <si>
    <t>(4) รายได้เบ็ดเตล็ดอื่น ๆ</t>
  </si>
  <si>
    <t>ไม่ได้ประมาณการรายรับไว้</t>
  </si>
  <si>
    <t xml:space="preserve">(8) ค่าภาคหลวงแร่   </t>
  </si>
  <si>
    <t xml:space="preserve">(9) ค่าภาคหลวงปิโตรเลียม     </t>
  </si>
  <si>
    <t xml:space="preserve">หมวดเงินอุดหนุนทั่วไป </t>
  </si>
  <si>
    <t>รายงานประมาณการรายจ่าย</t>
  </si>
  <si>
    <t>(1) เงินเดือนนายก/รองนายก</t>
  </si>
  <si>
    <t>(2) เงินค่าตอบแทนประจำตำแหน่งนายก/รองนายก</t>
  </si>
  <si>
    <t>(3) เงินค่าตอบแทนพิเศษนายก/รองนายก</t>
  </si>
  <si>
    <t>(1) เงินเดือนพนักงานเทศบาล</t>
  </si>
  <si>
    <t>อำเภอแวงใหญ่    จังหวัดขอนแก่น</t>
  </si>
  <si>
    <t>(2) เงินเพิ่มต่าง ๆ ของพนักงาน</t>
  </si>
  <si>
    <t xml:space="preserve">    -  เงินเพิ่มตามวุฒิ</t>
  </si>
  <si>
    <t>หมวดค่าใช้สอย</t>
  </si>
  <si>
    <t>จ่ายจากรายได้จัดเก็บเอง หมวดภาษีจัดสรร และหมวดเงินอุดหนุนทั่วไป  แยกเป็น</t>
  </si>
  <si>
    <t>หมวดค่าวัสดุ</t>
  </si>
  <si>
    <t>รวมหมวดค่าใช้สอย</t>
  </si>
  <si>
    <t>รวมหมวดค่าวัสดุ</t>
  </si>
  <si>
    <t>หมวดค่าสาธารณูปโภค</t>
  </si>
  <si>
    <t xml:space="preserve">หมวดเงินเดือน </t>
  </si>
  <si>
    <t xml:space="preserve">รวมเงินเดือนฝ่ายประจำ </t>
  </si>
  <si>
    <t>รวมงบบุคลากร</t>
  </si>
  <si>
    <t>รวมงบดำเนินงาน</t>
  </si>
  <si>
    <t>หมวดค่าครุภัณฑ์</t>
  </si>
  <si>
    <t>หมวดค่าที่ดินและสิ่งก่อสร้าง</t>
  </si>
  <si>
    <t>- ไม่ได้ตั้งงบประมาณรายจ่ายไว้ -</t>
  </si>
  <si>
    <t>รวมงบลงทุน</t>
  </si>
  <si>
    <t>รวมงานบริหารงานคลัง</t>
  </si>
  <si>
    <t>รวมแผนงานบริหารงานทั่วไป</t>
  </si>
  <si>
    <t>รวมงานป้องกันภัยฝ่ายพลเรือนและระงับอัคคีภัย</t>
  </si>
  <si>
    <t>รวมแผนงานการรักษาความสงบภายใน</t>
  </si>
  <si>
    <t>รวมงานระดับก่อนวัยเรียนและประถมศึกษา</t>
  </si>
  <si>
    <t>รวมแผนงานการศึกษา</t>
  </si>
  <si>
    <t>รวมงานบริหารทั่วไปเกี่ยวกับสาธารณสุข</t>
  </si>
  <si>
    <t>งานบริการสาธารณสุขและงานสาธารณสุขอื่น</t>
  </si>
  <si>
    <t>หมวดเงินอุหนุน</t>
  </si>
  <si>
    <t>รวมงบเงินอุดหนุน</t>
  </si>
  <si>
    <t>- ไม่ได้ตั้งงบประมาณไว้ -</t>
  </si>
  <si>
    <t>หมวดเงินอุดหนุน</t>
  </si>
  <si>
    <t>งบรายจ่ายอื่น</t>
  </si>
  <si>
    <t>รวมหมวดเงินอุดหนุน</t>
  </si>
  <si>
    <t xml:space="preserve">รวมงานบริการสาธารณสุขและงานสาธารณสุขอื่น </t>
  </si>
  <si>
    <t>รวมงบรายจ่ายอื่น</t>
  </si>
  <si>
    <t>รวมแผนงานสาธารณสุข</t>
  </si>
  <si>
    <t>รวมงานสวัสดิการสังคมและสังคมสงเคราะห์</t>
  </si>
  <si>
    <t>รวมแผนงานสังคมสงเคราะห์</t>
  </si>
  <si>
    <t>รวมงานบริหารทั่วไปเกี่ยวกับเคหะและชุมชน</t>
  </si>
  <si>
    <t>รวมงานไฟฟ้าถนน</t>
  </si>
  <si>
    <t>รวมแผนงานเคหะและชุมชน</t>
  </si>
  <si>
    <t>งานกำจัดขยะมูลฝอยและสิ่งปฏิกูล</t>
  </si>
  <si>
    <t>รวมงานกำจัดขยะมูลฝอยและสิ่งปฏิกูล</t>
  </si>
  <si>
    <t>รวมงานบำบัดน้ำเสีย</t>
  </si>
  <si>
    <t>รวมงานส่งเสริมและสนับสุนความเข้มแข็งของชุมชน</t>
  </si>
  <si>
    <t>รวมแผนงานสร้างความเข้มแข็งของชุมชน</t>
  </si>
  <si>
    <t>(1 ) ประเภทค่าวัสดุกีฬา</t>
  </si>
  <si>
    <t>รวมงบอุดหนุน</t>
  </si>
  <si>
    <t>รวมงานกีฬาและนันทนาการ</t>
  </si>
  <si>
    <t>รวมแผนงานการเกษตร</t>
  </si>
  <si>
    <t>งานตลาดสด</t>
  </si>
  <si>
    <t>รวมงานตลาดสด</t>
  </si>
  <si>
    <t>รวมแผนงานการพาณิชย์</t>
  </si>
  <si>
    <t>รวมงานงบกลาง</t>
  </si>
  <si>
    <t>รวมแผนงานงบกลาง</t>
  </si>
  <si>
    <t>รวมทุกแผนงาน</t>
  </si>
  <si>
    <t xml:space="preserve">(2) เงินเพิ่มต่าง ๆ ของพนักงาน </t>
  </si>
  <si>
    <t xml:space="preserve">    -  เงินเพิ่มค่าครองชีพชั่วคราว</t>
  </si>
  <si>
    <t xml:space="preserve">    </t>
  </si>
  <si>
    <t>ค่าบำรุงรักษาหรือซ่อมแซมครุภัณฑ์</t>
  </si>
  <si>
    <t xml:space="preserve">แผนงานการศึกษา </t>
  </si>
  <si>
    <t xml:space="preserve">งานบริหารทั่วไปเกี่ยวกับการศึกษา </t>
  </si>
  <si>
    <t xml:space="preserve">งานบริการสาธารณสุขและงานสาธารณสุขอื่น </t>
  </si>
  <si>
    <t>1. ครุภัณฑ์สำนักงาน</t>
  </si>
  <si>
    <t>(1) รายจ่ายเพื่อให้ได้มาซึ่งบริการ</t>
  </si>
  <si>
    <t>(3) รายจ่ายเกี่ยวเนื่องกับการปฏิบัติราชการที่ไม่เข้าลักษณะรายจ่ายหมวดอื่น ๆ</t>
  </si>
  <si>
    <t>1. ค่าตอบแทนผู้ปฏิบัติราชการอันเป็นประโยชน์แก่องค์กรปกครองส่วนท้องถิ่น</t>
  </si>
  <si>
    <t>2. ค่าตอบแทนการปฏิบัติงานนอกเวลาราชการ</t>
  </si>
  <si>
    <t>3. ค่าเช่าบ้าน</t>
  </si>
  <si>
    <t>4. เงินช่วยเหลือการศึกษาบุตร</t>
  </si>
  <si>
    <t>เพื่อจ่ายเป็นค่าธรรมเนียมในการรังวัดแนวเขตที่ดินสาธารณะประโยชน์ต่างๆ ในเขตเทศบาลและที่ดินกรณีมีผู้อุทิศให้</t>
  </si>
  <si>
    <t>เพื่อจ่ายเป็นเงินอุดหนุนค่าขยายเขตประปาในเขตเทศบาลให้แก่สำนักงานประปาชนบทตามราคาประมาณการ</t>
  </si>
  <si>
    <t>(1) ค่าตอบแทนผู้ปฏิบัติราชการอันเป็นประโยชน์แก่องค์กรปกครองส่วนท้องถิ่น</t>
  </si>
  <si>
    <t>(2) ค่าเบี้ยประชุม</t>
  </si>
  <si>
    <t>(3) ค่าตอบแทนการปฏิบัติงานนอกเวลาราชการ</t>
  </si>
  <si>
    <t>(4) ค่าเช่าบ้าน</t>
  </si>
  <si>
    <t>(5) เงินช่วยเหลือการศึกษาบุตร</t>
  </si>
  <si>
    <t>(2) รายจ่ายเกี่ยวกับการรับรองและพิธีการ</t>
  </si>
  <si>
    <t>(4) ค่าบำรุงรักษาและซ่อมแซม</t>
  </si>
  <si>
    <t>งานวางแผนสถิติและวิชาการ</t>
  </si>
  <si>
    <t>(2) ค่าตอบแทนการปฏิบัติงานนอกเวลาราชการ</t>
  </si>
  <si>
    <t>(3) ค่าเช่าบ้าน</t>
  </si>
  <si>
    <t>(4) เงินช่วยเหลือการศึกษาบุตร</t>
  </si>
  <si>
    <t>(2) รายจ่ายเกี่ยวเนื่องกับการปฏิบัติราชการที่ไม่เข้าลักษณะรายจ่ายหมวดอื่น ๆ</t>
  </si>
  <si>
    <t>(1) วัสดุสำนักงาน</t>
  </si>
  <si>
    <t>(2) วัสดุงานบ้านงานครัว</t>
  </si>
  <si>
    <t>(3) วัสดุคอมพิวเตอร์</t>
  </si>
  <si>
    <t>(4) ค่าอาหารเสริม (นม)</t>
  </si>
  <si>
    <t>(1) เงินอุดหนุนองค์กรปกครองส่วนท้องถิ่น</t>
  </si>
  <si>
    <t xml:space="preserve">เพื่อจ่ายเป็นค่าน้ำประปาตลาดสดเทศบาลตำบลแวงใหญ่ </t>
  </si>
  <si>
    <t xml:space="preserve">เพื่อจ่ายเป็นค่ากระแสไฟฟ้าตลาดสดเทศบาลตำบลแวงใหญ่ </t>
  </si>
  <si>
    <t>(1) เงินอุดหนุนส่วนราชการ</t>
  </si>
  <si>
    <t>(1) เงินเดือนพนักงาน</t>
  </si>
  <si>
    <t>(4)  เงินค่าตอบแทนเลขานุการ/ที่ปรึกษานายกเทศมนตรี</t>
  </si>
  <si>
    <t>(5)  เงินค่าตอบแทนสมาชิกสภาองค์กรปกครองส่วนท้องถิ่น</t>
  </si>
  <si>
    <t>(1)  วัสดุสำนักงาน</t>
  </si>
  <si>
    <t>(2)  วัสดุไฟฟ้าและวิทยุ</t>
  </si>
  <si>
    <t>(3) วัสดุงานบ้านงานครัว</t>
  </si>
  <si>
    <t>(4)  วัสดุก่อสร้าง</t>
  </si>
  <si>
    <t>(5)  วัสดุยานพาหนะและขนส่ง</t>
  </si>
  <si>
    <t>(7)  วัสดุโฆษณาและเผยแพร่</t>
  </si>
  <si>
    <t>(1)  ค่าไฟฟ้า</t>
  </si>
  <si>
    <t>(2)  ค่าน้ำประปา</t>
  </si>
  <si>
    <t>(4)  ค่าบริการไปรษณีย์</t>
  </si>
  <si>
    <t>(3)  ค่าบริการโทรศัพท์</t>
  </si>
  <si>
    <t>(5)  ค่าบริการสื่อสารและโทรคมนาคม</t>
  </si>
  <si>
    <t>(1)  เงินเดือนพนักงาน</t>
  </si>
  <si>
    <t>(3)  วัสดุงานบ้านงานครัว</t>
  </si>
  <si>
    <t>(5)  วัสดุคอมพิวเตอร์</t>
  </si>
  <si>
    <t>(2)  ค่าตอบแทนการปฏิบัติงานนอกเวลาราชการ</t>
  </si>
  <si>
    <t>(3)  ค่าเช่าบ้าน</t>
  </si>
  <si>
    <t>(4)  เงินช่วยเหลือการศึกษาบุตร</t>
  </si>
  <si>
    <t>(5)  เงินช่วยเหลือค่ารักษาพยาบาล</t>
  </si>
  <si>
    <t>1.  เงินเดือนพนักงาน</t>
  </si>
  <si>
    <t>(3) เงินประจำตำแหน่ง</t>
  </si>
  <si>
    <t>(4) ค่าจ้างลูกจ้างประจำ</t>
  </si>
  <si>
    <t>(6) ค่าตอบแทนพนักงานจ้าง</t>
  </si>
  <si>
    <t>(8)  วัสดุเครื่องแต่งกาย</t>
  </si>
  <si>
    <t>(9)  วัสดุคอมพิวเตอร์</t>
  </si>
  <si>
    <t>(10)  วัสดุสำรวจ</t>
  </si>
  <si>
    <t>(1)  ค่าบำรุงรักษาและซ่อมแซม</t>
  </si>
  <si>
    <t>(2)  เงินอุดหนุนเอกชน</t>
  </si>
  <si>
    <t>เทศบัญญัติงบประมาณรายจ่าย</t>
  </si>
  <si>
    <t>งบ/หมวด/ประเภทรายจ่าย</t>
  </si>
  <si>
    <t>แผนงานการพานิชย์</t>
  </si>
  <si>
    <t>(1) ค่าชำระหนี้เงินต้น</t>
  </si>
  <si>
    <t>(2) ค่าชำระดอกเบี้ย</t>
  </si>
  <si>
    <t>(3) เงินสมทบกองทุนประกันสังคม</t>
  </si>
  <si>
    <t>(4) เงินค่าตอบแทนเลขานุการ/ที่ปรึกษานายกเทศมนตรี</t>
  </si>
  <si>
    <t>(5) เงินค่าตอบแทนสมาชิกสภาองค์กรปกครองส่วนท้องถิ่น</t>
  </si>
  <si>
    <t>(2) วัสดุไฟฟ้าและวิทยุ</t>
  </si>
  <si>
    <t>(5) ค่าอาหารกลางวันเด็กนักเรียน</t>
  </si>
  <si>
    <t>(6) วัสดุก่อสร้าง</t>
  </si>
  <si>
    <t>(7) วัสดุยานพาหนะและขนส่ง</t>
  </si>
  <si>
    <t>(8) วัสดุเชื้อเพลิงและหล่อหลื่น</t>
  </si>
  <si>
    <t>(9) วัสดุโฆษณาและเผยแพร่</t>
  </si>
  <si>
    <t>(10) วัสดุเครื่องแต่งกาย</t>
  </si>
  <si>
    <t>(11) วัสดุกีฬา</t>
  </si>
  <si>
    <t>(12) วัสดุคอมพิวเตอร์</t>
  </si>
  <si>
    <t>(13) วัสดุการศึกษา</t>
  </si>
  <si>
    <t>(14) วัสดุดับเพลิง</t>
  </si>
  <si>
    <t>(1) ค่าไฟฟ้า</t>
  </si>
  <si>
    <t>(2) ค่าน้ำประปา ค่าน้ำบาดาล</t>
  </si>
  <si>
    <t>(3) ค่าบริการโทรศัพท์</t>
  </si>
  <si>
    <t>(4) ค่าบริการไปรษณีย์</t>
  </si>
  <si>
    <t>(5) ค่าบริการสื่อสารและโทรคมนาคม</t>
  </si>
  <si>
    <t>(1) ครุภัณฑ์สำนักงาน</t>
  </si>
  <si>
    <t>(2) ครุภัณฑ์การศึกษา</t>
  </si>
  <si>
    <t>(3) ครุภัณฑ์ยานพาหนะและขนส่ง</t>
  </si>
  <si>
    <t>(4) ครุภัณฑ์การเกษตร</t>
  </si>
  <si>
    <t>(5) ครุภัณฑ์ก่อสร้าง</t>
  </si>
  <si>
    <t>(6) ครุภัณฑ์ไฟฟ้าและวิทยุ</t>
  </si>
  <si>
    <t>(7) ครุภัณฑ์โฆษณาและเผยแพร่</t>
  </si>
  <si>
    <t>(8) ครุภัณฑ์งานบ้านงานครัว</t>
  </si>
  <si>
    <t>(9) ครุภัณฑ์คอมพิวเตอร์</t>
  </si>
  <si>
    <t>(2) เงินอุดหนุนส่วนราชการ</t>
  </si>
  <si>
    <t>(3) เงินอุดหนุนเอกชน</t>
  </si>
  <si>
    <t>(15) วัสดุสำรวจ</t>
  </si>
  <si>
    <t>(4) เงินอุดหนุนกิจการที่เป็นสาธารณประโยชน์</t>
  </si>
  <si>
    <t>(16) วัสดุวิทยาศาสตร์หรือการแพทย์</t>
  </si>
  <si>
    <t>(17) วัสดุอื่น ๆ</t>
  </si>
  <si>
    <t>(3) ค่าจ้างพนักงานจ้าง</t>
  </si>
  <si>
    <t>รวมงานวางแผนสถิติและวิชาการ</t>
  </si>
  <si>
    <t>(5) เงินเพิ่มต่าง ๆ ของลูกจ้างประจำ</t>
  </si>
  <si>
    <t>(7) เงินเพิ่มต่าง ๆ ของพนักงานจ้าง</t>
  </si>
  <si>
    <t>เพื่อจ่ายเป็นค่าจ้างเหมาในการขุดลอกร่องระบายน้ำ ท่อระบายน้ำ ถนนสาธารณะและการกำจัดวัชพืชตามหนองน้ำ</t>
  </si>
  <si>
    <t>(3) ค่าตอบแทนพนักงานจ้าง</t>
  </si>
  <si>
    <t>(4) เงินเพิ่มต่าง ๆ ของพนักงานจ้าง</t>
  </si>
  <si>
    <t>1. อุดหนุนส่วนราชการ</t>
  </si>
  <si>
    <t>(2) ครุภัณฑ์คอมพิวเตอร์</t>
  </si>
  <si>
    <t>-  เงินประโยชน์ตอบแทนอื่นเป็นกรณีพิเศษ</t>
  </si>
  <si>
    <t>รวมงานบริหารทั่วไปเกี่ยวกับการศึกษา</t>
  </si>
  <si>
    <t>- เงินเพิ่มค่าครองชีพชั่วคราว</t>
  </si>
  <si>
    <t>- เงินเพิ่มตามวุฒิ</t>
  </si>
  <si>
    <t>(4) วัสดุก่อสร้าง</t>
  </si>
  <si>
    <t>(5) วัสดุยานพาหนะและขนส่ง</t>
  </si>
  <si>
    <t>(8) วัสดุโฆษณาและเผยแพร่</t>
  </si>
  <si>
    <t>(9) วัสดุเครื่องแต่งกาย</t>
  </si>
  <si>
    <t>(10) วัสดุคอมพิวเตอร์</t>
  </si>
  <si>
    <t>(11) วัสดุอื่น ๆ</t>
  </si>
  <si>
    <t>(2) ครุภัณฑ์ไฟฟ้าและวิทยุ</t>
  </si>
  <si>
    <t>(3) ครุภัณฑ์คอมพิวเตอร์</t>
  </si>
  <si>
    <t>รวมค่าครุภัณฑ์</t>
  </si>
  <si>
    <t>รวมค่าที่ดินและสิ่งก่อสร้าง</t>
  </si>
  <si>
    <t>(4) โครงการล้างตลาดสด</t>
  </si>
  <si>
    <t>(5) โครงการจัดการขยะอย่างคุ้มค่าลดภาวะโลกร้อน</t>
  </si>
  <si>
    <t>(6) โครงการควบคุมโรคไข้เลือดออก</t>
  </si>
  <si>
    <t>(7) โครงการควบคุมโรคเลปโตสไปโรซีส</t>
  </si>
  <si>
    <t>(8) โครงการควบคุมโรคอุจาระร่วง</t>
  </si>
  <si>
    <t>(2) โครงการประกวดเต้นแอโรบิคของประชาชนทั่วไป/เด็กนักเรียน</t>
  </si>
  <si>
    <t>รวมเงินอุดหนุน</t>
  </si>
  <si>
    <t>รวมรายจ่ายอื่น</t>
  </si>
  <si>
    <t>หมวดเงินเดือน ค่าจ้างประจำ และค่าจ้างชั่วคราว</t>
  </si>
  <si>
    <t>หมวดค่าตอบแทน ใช้สอย และวัสดุ</t>
  </si>
  <si>
    <t>หมวดค่าครุภัณฑ์ ที่ดินและสิ่งก่อสร้าง</t>
  </si>
  <si>
    <t>รวมงานศาสนาและวัฒนธรรมท้องถิ่น</t>
  </si>
  <si>
    <t>รวมงานส่งเสริมการเกษตร</t>
  </si>
  <si>
    <t>(1) ประเภทค่าบำรุงรักษาหรือซ่อมแซมที่ดินและสิ่งก่อสร้าง</t>
  </si>
  <si>
    <t>รวมแผนงานศาสนา  วัฒนธรรม และนันทนาการ</t>
  </si>
  <si>
    <t>(2) ประเภทค่าบำรุงรักษาหรือซ่อมแซมที่ดินและสิ่งก่อสร้าง</t>
  </si>
  <si>
    <t>(4) ครุภัณฑ์ยานพาหนะและขนส่ง</t>
  </si>
  <si>
    <t>(9) โครงการควบคุมโรคไข้หวัดนกและไข้หวัดใหญ่ 2009 และโรคมือ เท้า ปาก</t>
  </si>
  <si>
    <t>(10) โครงการเดิน-วิ่ง มินิมาราธอนเฉลิมพระเกียรติ</t>
  </si>
  <si>
    <t>(11) โครงการจัดระบบบริการการแพทย์ก่อนถึงโรงพยาบาลของหน่วยกู้ชีพเทศบาลตำบลแวงใหญ่</t>
  </si>
  <si>
    <t xml:space="preserve">    - ประเภทเงินประโยชน์ตอบแทนอื่นเป็นกรณีพิเศษ</t>
  </si>
  <si>
    <t>(2)  ค่าเบี้ยประชุม</t>
  </si>
  <si>
    <t>(3)  ค่าตอบแทนการปฏิบัติงานนอกเวลาราชการ</t>
  </si>
  <si>
    <t>(4)  ค่าเช่าบ้าน</t>
  </si>
  <si>
    <t>(5)  เงินช่วยเหลือการศึกษาบุตร</t>
  </si>
  <si>
    <t>(6)  เงินช่วยเหลือค่ารักษาพยาบาล</t>
  </si>
  <si>
    <t>(1) ค่าใช้จ่ายเพื่อให้ได้มาซึ่งบริการ</t>
  </si>
  <si>
    <t>(2) ค่าจ้างเหมาบริการ</t>
  </si>
  <si>
    <t>1. รายจ่ายเพื่อให้ได้มาซึ่งบริการ</t>
  </si>
  <si>
    <t>2. รายจ่ายเกี่ยวกับการรับรองและพิธีการ</t>
  </si>
  <si>
    <t>(1) ค่ารับรอง</t>
  </si>
  <si>
    <t>รวมงานบริหารทั่วไปเกี่ยวกับการรักษาความสงบภายใน</t>
  </si>
  <si>
    <t xml:space="preserve">(4) ครุภัณฑ์อื่น </t>
  </si>
  <si>
    <t>1. เงินอุดหนุนเอกชน</t>
  </si>
  <si>
    <t>1. เงินอุดหนุนส่วนราชการ</t>
  </si>
  <si>
    <t>3. รายจ่ายเกี่ยวเนื่องกับการปฏิบัติราชการที่ไม่เข้าลักษณะรายจ่ายหมวดอื่น ๆ</t>
  </si>
  <si>
    <t>4. ค่าบำรุงรักษาและซ่อมแซม</t>
  </si>
  <si>
    <t>1. ค่าบำรุงรักษาและซ่อมแซม</t>
  </si>
  <si>
    <t>(1) ค่าซ่อมแซมถนน ตรอก ซอย ท่อระบายน้ำและรางระบายน้ำในเขตเทศบาลตำบลแวงใหญ่</t>
  </si>
  <si>
    <t>(2) โครงการวางท่อระบายน้ำถนนวิเศษสิงห์ศร</t>
  </si>
  <si>
    <t>รวมหมวค่าที่ดินและสิ่งก่อสร้าง</t>
  </si>
  <si>
    <t>1. เงินอุดหนุนิจการที่เป็นสาธารณะประโยชน์</t>
  </si>
  <si>
    <t>2. เงินอุดหนุนเอกชน</t>
  </si>
  <si>
    <t>(1) โครงการส่งเสริมสนับสนุนการจัดงานวันสตรีสากล</t>
  </si>
  <si>
    <t>(1) ประเภทอุดหนุนการจัดงานบุญประเพณีมหาวิทยาลัยปูนา</t>
  </si>
  <si>
    <t>(2) ประเภทอุดหนุนการจัดงานฉลองศาลเจ้าพ่อหนองโบสถ์</t>
  </si>
  <si>
    <t>(3) ประเภทอุดหนุนการจัดงานฉลองศาลเจ้าพ่อปู่ตา</t>
  </si>
  <si>
    <t>(3) โครงการขยายท่อเมนต์ประปาหมู่บ้าน</t>
  </si>
  <si>
    <t>(4) โครงการก่อสร้างศาลาประชาคมบ้านบะแค หมู่ที่ 5</t>
  </si>
  <si>
    <t>1. ค่าบำรุงรักษาหรือซ่อมแซมที่ดินและสิ่งก่อสร้าง</t>
  </si>
  <si>
    <t>2. โครงการจัดกิจกรรมพัฒนาเด็กและเยาวชนเนื่องในวันเยาวชนแห่งชาติ</t>
  </si>
  <si>
    <t>1. อุดหนุนโครงการป้องกันและแก้ไขปัญหายาเสพติดในพื้นที่</t>
  </si>
  <si>
    <t>2. อุดหนุนโครงการป้องกันและแก้ไขปัญหายาเสพติดจังหวัดขอนแก่น (ศพส.จ.ขก.)</t>
  </si>
  <si>
    <t>1. โครงการจัดงานฉลองศาลเจ้าปู่หลวงกลางและงานประเพณีลอยกระทง</t>
  </si>
  <si>
    <t>2. โครงการจัดงานวันขึ้นปีใหม่</t>
  </si>
  <si>
    <t>3. โครงการจัดงานประเพณีสงกรานต์</t>
  </si>
  <si>
    <t>1. อุดหนุนการจัดงานบุญประเพณีมหาวิทยาลัยปูนา</t>
  </si>
  <si>
    <t>2. อุดหนุนการจัดงานฉลองศาสเจ้าพ่อหนองโบสถ์</t>
  </si>
  <si>
    <t>3. อุดหนุนการจัดงานฉลองศาลเจ้าพ่อปู่ตา</t>
  </si>
  <si>
    <t>(3) เงินเพิ่มตามวุฒิพนักงานเทศบาล</t>
  </si>
  <si>
    <t>(5) ค่าจ้างลูกจ้างประจำ</t>
  </si>
  <si>
    <t>(6) เงินเพิ่มต่าง ๆ ของลูกจ้างประจำ</t>
  </si>
  <si>
    <t>(7) ค่าตอบแทนพนักงานจ้าง</t>
  </si>
  <si>
    <t>(8) เงินเพิ่มต่าง ๆของพนักงานจ้าง</t>
  </si>
  <si>
    <t xml:space="preserve">          (2)  ค่าจ้างลูกจ้างประจำ</t>
  </si>
  <si>
    <t xml:space="preserve">          (3)  ค่าจ้างพนักงานจ้าง</t>
  </si>
  <si>
    <t xml:space="preserve">          (4)  ค่ารักษาพยาบาล</t>
  </si>
  <si>
    <t xml:space="preserve">          (5)  ค่าเช่าบ้าน</t>
  </si>
  <si>
    <t xml:space="preserve">          (6)  เงินช่วยเหลือการศึกษาบุตร</t>
  </si>
  <si>
    <t xml:space="preserve">          (7)  เงินช่วยเหลือบุตร</t>
  </si>
  <si>
    <t xml:space="preserve">          (8)  เงินประจำตำแหน่งต่าง ๆ</t>
  </si>
  <si>
    <t xml:space="preserve">          (9)  เงินสมทบกองทุนประกันสังคม</t>
  </si>
  <si>
    <t xml:space="preserve">          (10)  เงินสมทบ กบท.</t>
  </si>
  <si>
    <t xml:space="preserve">          (11)  เงินตอบแทนพิเศษ  (โบนัส)</t>
  </si>
  <si>
    <t xml:space="preserve">          (12)  เงินเพิ่มต่าง ๆ</t>
  </si>
  <si>
    <t>อุดหนุนทั่วไปเป็นจำนวนเงินรวมทั้งสิ้น</t>
  </si>
  <si>
    <t>ข้อ 4.  งบประมาณรายจ่ายทั่วไป จ่ายจากรายได้จัดเก็บเอง หมวดภาษีจัดสรร และหมวดเงิน</t>
  </si>
  <si>
    <t>1. เงินเดือนพนักงาน</t>
  </si>
  <si>
    <t>1. ค่าใช้จ่ายเพื่อให้ได้มาซึ่งบริการ</t>
  </si>
  <si>
    <t>2. ค่าจ้างเหมาบริการ</t>
  </si>
  <si>
    <t>1. ค่าใช้จ่ายสำหรับเดินทางไปราชการฯ</t>
  </si>
  <si>
    <t>2. ค่าใช้จ่ายในการรังวัดที่ดิน</t>
  </si>
  <si>
    <t>1. ค่าขุดลอกร่องระบายน้ำ ท่อระบายน้ำ และถนนสาธารณะ</t>
  </si>
  <si>
    <t>1. ค่าขุดฝังกลบขยะมูลฝอย</t>
  </si>
  <si>
    <t>1. อุดหนุนขยายเขตไฟฟ้าและระบบจำหน่ายไฟฟ้าสาธารณะ</t>
  </si>
  <si>
    <t>2. อุดหนุนค่าขยายเขตประปา</t>
  </si>
  <si>
    <t>ได้ดังนี้</t>
  </si>
  <si>
    <t>โดยแยกรายละเอียดตามแผนงาน</t>
  </si>
  <si>
    <t>ปี 2558</t>
  </si>
  <si>
    <t>(1)  ค่าเช่าหรือบริการสถานที่</t>
  </si>
  <si>
    <t xml:space="preserve">(5) เงินค่าตอบแทนประธานสภาเทศบาล </t>
  </si>
  <si>
    <t>รองประธานสภาเทศบาลและสมาชิกสภาเทศบาล</t>
  </si>
  <si>
    <t>(7) เงินบำเหน็จลูกจ้างประจำ</t>
  </si>
  <si>
    <t xml:space="preserve">    - ค่าตอบแทนคณะกรรมการสอบสวนทางวินัย</t>
  </si>
  <si>
    <t xml:space="preserve">    - เงินประโยชน์ตอบแทนอื่นเป็นกรณีพิเศษ</t>
  </si>
  <si>
    <t>1.  รายจ่ายเพื่อให้ได้มาซึ่งบริการ</t>
  </si>
  <si>
    <t>3.  รายจ่ายเกี่ยวเนื่องกับการปฏิบัติราชการที่ไม่เข้าลักษณะรายจ่ายหมวดอื่น ๆ</t>
  </si>
  <si>
    <t>(1) ค่าใช้จ่ายในการเดินทางไปราชการ</t>
  </si>
  <si>
    <t>4.  ค่าบำรุงรักษาและซ่อมแซม</t>
  </si>
  <si>
    <t>(1) ค่าบำรุงรักษาและซ่อมแซมครุภัณฑ์</t>
  </si>
  <si>
    <t>(4) วัสดุเชื้อเพลิงและหล่อลื่น</t>
  </si>
  <si>
    <t>(5) วัสดุคอมพิวเตอร์</t>
  </si>
  <si>
    <t>(6) วัสดุอื่น ๆ</t>
  </si>
  <si>
    <t>(2) ค่าน้ำประปา</t>
  </si>
  <si>
    <t>(3) ค่าบริการไปรษณีย์</t>
  </si>
  <si>
    <t>หมวดค่าครุภัณฑ์ที่ดินและสิ่งก่อสร้าง</t>
  </si>
  <si>
    <t>1. เงินอุดหนุนองค์กรปกครองส่วนท้องถิ่น</t>
  </si>
  <si>
    <t>(1) อุดหนุนศูนย์ข้อมูลข่าวสารการจัดซื้อจัดจ้างอำเภอแวงใหญ่</t>
  </si>
  <si>
    <t xml:space="preserve">     -  เงินเพิ่มค่าครองชีพชั่วคราว</t>
  </si>
  <si>
    <t>(7) วัสดุโฆษณาและเผยแพร่</t>
  </si>
  <si>
    <t>(8) วัสดุคอมพิวเตอร์</t>
  </si>
  <si>
    <t>(9) วัสดุอื่น ๆ</t>
  </si>
  <si>
    <t>(3) ครุภัณฑ์ไฟฟ้าและวิทยุ</t>
  </si>
  <si>
    <t>(4) ครุภัณฑ์โฆษณาและเผยแพร่</t>
  </si>
  <si>
    <t>หมวดรายจ่ายอื่น</t>
  </si>
  <si>
    <t xml:space="preserve">   - เงินประโยชน์ตอบแทนอื่นเป็นกรณีพิเศษ</t>
  </si>
  <si>
    <t>(1) วัสดุเครื่องแต่งกาย</t>
  </si>
  <si>
    <t>(2) วัสดุเครื่องดับเพลิง</t>
  </si>
  <si>
    <t>รวมค่าวัสดุ</t>
  </si>
  <si>
    <t>รวมค่าใช้สอย</t>
  </si>
  <si>
    <t>รวมค่าตอบแทน</t>
  </si>
  <si>
    <t>รวมค่าสาธารณูปโภค</t>
  </si>
  <si>
    <t>รวมงานบริหารทั่วไป</t>
  </si>
  <si>
    <t>1) โครงการจ้างนักเรียน นักศึกษาภาคเรียนฤดูร้อน</t>
  </si>
  <si>
    <t>2) โครงการจัดประชุมเพื่อจัดทำแผนการศึกษา</t>
  </si>
  <si>
    <t>(1) วัสดุการศึกษา</t>
  </si>
  <si>
    <t>(2) วัสดุเครื่องแต่งกาย</t>
  </si>
  <si>
    <t>(1) โครงการจัดงานวันเด็กแห่งชาติ</t>
  </si>
  <si>
    <t>รวมค่าบำรุงรักษาและซ่อมแซม</t>
  </si>
  <si>
    <t>(2) เงินอุดหนุนโครงการอาหารกลางวันโรงเรียนบ้านบะแค</t>
  </si>
  <si>
    <t xml:space="preserve">       - เงินประโยชน์ตอบแทนอื่นเป็นกรณีพิเศษ</t>
  </si>
  <si>
    <t>2.  รายจ่ายเกี่ยวเนื่องกับการปฏิบัติราชการที่ไม่เข้าลักษณะรายจ่ายหมวดอื่น ๆ</t>
  </si>
  <si>
    <t>3.  ค่าบำรุงรักษาและซ่อมแซม</t>
  </si>
  <si>
    <t>(6) วัสดุเชื้อเพลิงและหล่อลื่น</t>
  </si>
  <si>
    <t>(7) วัสดุวิทยาศาสตร์หรือการแพทย์</t>
  </si>
  <si>
    <t>ด้านบริหารทั่วไป</t>
  </si>
  <si>
    <t>(3) โครงการอบรมทัศนศึกษาดูงานของ อสม.</t>
  </si>
  <si>
    <t>(1) โครงการพัฒนางานสาธารณสุขมูลฐาน</t>
  </si>
  <si>
    <t>1. เงินประโยชน์ตอบแทนอื่นเป็นกรณีพิเศษ</t>
  </si>
  <si>
    <t>(1) ค่าใช้จ่ายสำหรับเดินทางไปราชการ</t>
  </si>
  <si>
    <t>(2) ค่าใช้จ่ายในการรังวัดที่ดิน</t>
  </si>
  <si>
    <t>(8) วัสดุเครื่องแต่งกาย</t>
  </si>
  <si>
    <t>(9) วัสดุคอมพิวเตอร์</t>
  </si>
  <si>
    <t>(10) วัสดุสำรวจ</t>
  </si>
  <si>
    <t xml:space="preserve">หมวดค่าที่ดินและสิ่งก่อสร้าง </t>
  </si>
  <si>
    <t>(1) ค่าขุดและฝังกลบขยะมูลฝอย</t>
  </si>
  <si>
    <t>(1) ค่าขุดลอกร่องระบายน้ำ</t>
  </si>
  <si>
    <t>(2) ค่าซ่อมแซมถนน ตรอก ซอย ท่อระบายน้ำ</t>
  </si>
  <si>
    <t>(1) โครงการท้องถิ่นไทย รวมใจภักดิ์ รักษ์พื้นที่สีเขียว</t>
  </si>
  <si>
    <t>(2) โครงการกิจกรรมพัฒนาเด็กและเยาวชนเนื่องในวันเยาวชนแห่งชาติ</t>
  </si>
  <si>
    <t>(1) โครงการแข่งขันกีฬาท้องถิ่นสัมพันธ์</t>
  </si>
  <si>
    <t xml:space="preserve">(1) เงินอุดหนุนโครงการแข่งขันกีฬาต้านยาเสพติด </t>
  </si>
  <si>
    <t>(1) โครงการจัดงานฉลองศาลเจ้าปู่หลวงกลางและงานประเพณีลอยกระทง</t>
  </si>
  <si>
    <t>(2) โครงการจัดงานวันขึ้นปีใหม่</t>
  </si>
  <si>
    <t>(3) โครงการจัดงานประเพณีสงกรานต์</t>
  </si>
  <si>
    <t>(1) โครงการส่งเสริมและพัฒนาศูนย์บริการถ่ายทอดเทคโนโลยีการเกษตร</t>
  </si>
  <si>
    <t>(2) โครงการช่วยเหลือประชาชนด้านเกษตรกรรม</t>
  </si>
  <si>
    <t>หมวดค่าครุภัณฑ์ ที่ดิน และสิ่งก่อสร้าง</t>
  </si>
  <si>
    <t>1. รายจ่ายเพื่อบำรุงรักษาและซ่อมแซม</t>
  </si>
  <si>
    <t>(2) ค่าชำระหนี้ดอกเบี้ย</t>
  </si>
  <si>
    <t>(1) ค่าบำรุงรักษาหรือซ่อมแซมครุภัณฑ์</t>
  </si>
  <si>
    <t>1) ค่ารับรอง</t>
  </si>
  <si>
    <t>(4)  วัสดุเชื้อเพลิงและหล่อลื่น</t>
  </si>
  <si>
    <t>1. โครงการจัดงานวันเด็กแห่งชาติ</t>
  </si>
  <si>
    <t>1. ค่าบำรุงรักษาหรือซ่อมแซมครุภัณฑ์</t>
  </si>
  <si>
    <t>3. วัสดุงานบ้านงานครัว</t>
  </si>
  <si>
    <t>5.  วัสดุยานพาหนะและขนส่ง</t>
  </si>
  <si>
    <t>6.  วัสดุเชื้อเพลิงและหล่อลื่น</t>
  </si>
  <si>
    <t>7.  วัสดุวิทยาศาสตร์หรือการแพทย์</t>
  </si>
  <si>
    <t>9.  วัสดุเครื่องแต่งกาย</t>
  </si>
  <si>
    <t>(2) เงินประจำตำแหน่ง</t>
  </si>
  <si>
    <t>(3) ค่าจ้างลูกจ้างประจำ</t>
  </si>
  <si>
    <t>(5) ค่าตอบแทนพนักงานจ้าง</t>
  </si>
  <si>
    <t>(6)  วัสดุเชื้อเพลิงและหล่อลื่น</t>
  </si>
  <si>
    <t>เพื่อจ่ายเป็นค่าบำรุงรักษาหรือซ่อมแซมถนน ตรอก ซอย  ท่อระบายน้ำ แหล่งเก็บกักน้ำ ฯลฯ  ที่ชำรุด ซึ่งเป็นการ</t>
  </si>
  <si>
    <t>2. ครุภัณฑ์โฆษณาและเผยแพร่</t>
  </si>
  <si>
    <t>1. เงินอุดหนุนกิจการที่เป็นสาธารณประโยชน์</t>
  </si>
  <si>
    <t>สำนักงานการไฟฟ้าส่วนภูมิภาคอำเภอพล ตามถนน ซอยต่าง ๆ ตามความจำเป็นและความต้องการของประชาชน</t>
  </si>
  <si>
    <t>เพื่อจ่ายเป็นเงินอุดหนุนค่าขยายเขตไฟฟ้าและระบบจำหน่ายไฟฟ้าสาธารณะในเขตเทศบาลตำบลแวงใหญ่ให้แก่</t>
  </si>
  <si>
    <t>เพื่อจ่ายเป็นค่าจ้างเหมาในการขุดฝังกลบขยะมูลฝอยและปรับปรุงบริเวณที่ทิ้งขยะและสิ่งปฏิกูลของเทศบาลตำบล</t>
  </si>
  <si>
    <t>(2)  ค่าจ้างลูกจ้างประจำ</t>
  </si>
  <si>
    <t>(3) ค่าติดตั้งเครื่องรับสัญญาณอินเตอร์เน็ต</t>
  </si>
  <si>
    <t>(5) ครุภัณฑ์งานบ้านงานครัว</t>
  </si>
  <si>
    <t>(4) เงินเพิ่มต่าง ๆ ของลูกจ้างประจำ</t>
  </si>
  <si>
    <t>(6) เงินเพิ่มต่าง ๆ ของพนักงานจ้าง</t>
  </si>
  <si>
    <t>(1) โครงการป้องกันอุบัติเหตุทางถนน</t>
  </si>
  <si>
    <t>(3) โครงการฝึกซ้อมแผนป้องกันภัยฝ่ายพลเรือน</t>
  </si>
  <si>
    <t>(4) วัสดุอาหารเสริม (นม)</t>
  </si>
  <si>
    <t>(2) ครุภัณฑ์งานบ้านงานครัว</t>
  </si>
  <si>
    <t>(3) ครุภัณฑ์งานบ้านงานครัว</t>
  </si>
  <si>
    <t>(5) ครุภัณฑ์โฆษณาและเผยแพร่</t>
  </si>
  <si>
    <t>1. ครุภัณฑ์ยานพาหนะและขนส่ง</t>
  </si>
  <si>
    <t>(1) อุดหนุนขยายเขตไฟฟ้าและระบบจำหน่ายไฟฟ้าสาธารณะ</t>
  </si>
  <si>
    <t>(2) อุดหนุนค่าขยายเขตประปา</t>
  </si>
  <si>
    <t>2.  ค่าชำระดอกเบี้ย</t>
  </si>
  <si>
    <t>(5) เงินสำรองจ่าย</t>
  </si>
  <si>
    <t>(6) รายจ่ายตามข้อผูกพัน</t>
  </si>
  <si>
    <t>1.  ค่าไฟฟ้า</t>
  </si>
  <si>
    <t>2.  ค่าน้ำประปา</t>
  </si>
  <si>
    <t>(1) รายจ่ายเกี่ยวเนื่องกับการปฏิบัติราชการที่ไม่เข้าลักษณะรายจ่ายหมวดอื่น ๆ</t>
  </si>
  <si>
    <t>(4) ค่าขออนุญาตใช้ประโยชน์ที่ดินของรัฐ</t>
  </si>
  <si>
    <t>(5) โครงการจัดงานวันเทศบาล</t>
  </si>
  <si>
    <t>(7) โครงการจัดเวทีรับฟังความคิดเห็นของประชาชน</t>
  </si>
  <si>
    <t>(8) โครงการปรับปรุงระบบข้อมูลบุคลากรของเทศบาล</t>
  </si>
  <si>
    <t>(13) โครงการจัดทำข้อมูลหมู่บ้านและชุมชนในเขตเทศบาลตำบลแวงใหญ่</t>
  </si>
  <si>
    <t>-  โครงการจัดงานรัฐพิธีและวันสำคัญต่าง ๆ</t>
  </si>
  <si>
    <t>(2)  ค่าใช้จ่ายในการพัฒนาบุคลากรทางการศึกษา</t>
  </si>
  <si>
    <t>1.  รายจ่ายเกี่ยวเนื่องกับการปฏิบัติราชการที่ไม่เข้าลักษณะรายจ่ายหมวดอื่น ๆ</t>
  </si>
  <si>
    <r>
      <t xml:space="preserve">1.  </t>
    </r>
    <r>
      <rPr>
        <b/>
        <u/>
        <sz val="16"/>
        <rFont val="Cordia New"/>
        <family val="2"/>
      </rPr>
      <t>สถานะการคลัง</t>
    </r>
  </si>
  <si>
    <t xml:space="preserve">              บัดนี้ ถึงเวลาที่คณะผู้บริหารเทศบาลตำบลแวงใหญ่ จะได้เสนอร่างเทศบัญญัติงบประมาณรายจ่าย</t>
  </si>
  <si>
    <t xml:space="preserve">ประจำปีต่อสภาเทศบาลตำบลแวงใหญ่อีกครั้งหนึ่ง  ฉะนั้น  ในโอกาสนี้คณะผู้บริหารเทศบาลตำบลแวงใหญ่  </t>
  </si>
  <si>
    <t>จึงขอชี้แจงให้ท่านประธานและสมาชิกทุกท่านได้ทราบถึงสถานะการคลัง  ตลอดจนหลักการและแนวนโยบาย</t>
  </si>
  <si>
    <r>
      <rPr>
        <u/>
        <sz val="16"/>
        <rFont val="Cordia New"/>
        <family val="2"/>
      </rPr>
      <t>หมายเหตุ</t>
    </r>
    <r>
      <rPr>
        <sz val="16"/>
        <rFont val="Cordia New"/>
        <family val="2"/>
      </rPr>
      <t xml:space="preserve"> อยู่ระหว่างการเสนอนายอำเภออนุมัติ</t>
    </r>
  </si>
  <si>
    <t>ตามความในพระราชบัญญัติเทศบาล พ.ศ. 2496  แก้ไขเพิ่มเติมถึง (ฉบับที่ 13) พ.ศ.2552  มาตรา  65  จึงตรา</t>
  </si>
  <si>
    <t>ตำบลแวงใหญ่  และโดยอนุมัติของผู้ว่าราชการจังหวัดขอนแก่น</t>
  </si>
  <si>
    <r>
      <t>คำชี้แจง</t>
    </r>
    <r>
      <rPr>
        <sz val="16"/>
        <rFont val="Cordia New"/>
        <family val="2"/>
      </rPr>
      <t xml:space="preserve">  -ไม่ได้ประมาณการรายรับไว้-</t>
    </r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</si>
  <si>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ประมาณการไว้ใกล้เคียงกับรับจริงปีที่ผ่านมาและคาดการณ์เพิ่มขึ้นจากการขยายตัวของชุมชน</t>
    </r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</si>
  <si>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ประมาณการไว้ใกล้เคียงกับรับจริงปีที่ผ่านมา</t>
    </r>
  </si>
  <si>
    <t xml:space="preserve">- ไม่ได้ตั้งงบประมาณไว้- </t>
  </si>
  <si>
    <t>(5) โครงการปรับปรุงภูมิทัศน์ ถนนชนบท - กุดรู</t>
  </si>
  <si>
    <t>2. โครงการสำรวจและปรับปรุงข้อมูลแผนที่ภาษีและทะเบียนทรัพย์สิน</t>
  </si>
  <si>
    <t>(3) ค่าบำรุงรักษาและซ่อมแซม</t>
  </si>
  <si>
    <t>(1) ค่าธรรมเนียมเกี่ยวกับการควบคุมการฆ่าสัตว์และจำหน่ายเนื้อสัตว์</t>
  </si>
  <si>
    <t>(5) ค่าธรรมเนียมเก็บและขนอุจจาระหรื่อสิ่งปฎิกูล</t>
  </si>
  <si>
    <t>(1) เงินอุดหนุนโครงการอาหารกลางวันโรงเรียนชุมชนบ้าน       แวงใหญ่</t>
  </si>
  <si>
    <t>(1) ประเภทอุดหนุนโครงการบุญกุ้มข้าวใหญ่ ไหว้พระธาตุเจดีย์ของดีแวงใหญ่</t>
  </si>
  <si>
    <t>เงินเดือน           (ฝ่ายการเมือง)</t>
  </si>
  <si>
    <t xml:space="preserve">         เงินเดือน          (ฝ่ายประจำ)</t>
  </si>
  <si>
    <t>รวมรายได้จัดเก็บเอง</t>
  </si>
  <si>
    <t>หมวดค่าธรรมเนียม ค่าปรับ  และใบอนุญาต</t>
  </si>
  <si>
    <t>ดังนี้</t>
  </si>
  <si>
    <t>รายได้จัดเก็บเอง</t>
  </si>
  <si>
    <t xml:space="preserve">ไม่ได้ประมาณการรายรับไว้ 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</si>
  <si>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</si>
  <si>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</si>
  <si>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เพื่อจ่ายเป็นค่าเบี้ยเลี้ยงประชุมกรรมการของสภาเทศบาลที่สภามอบหมายให้ปฏิบัติหน้าที่ในสมัยประชุมและนอกสมัย</t>
  </si>
  <si>
    <t>ประชุมซึ่งตามปกติเบิกจ่ายให้วันละ 250.- บาท   และให้ประธานกรรมการได้รับเบี้ยประชุมเพิ่มอีกหนึ่งในสี่ของอัตราเบี้ย</t>
  </si>
  <si>
    <t>ของ  เทศบาลตำบลแวงใหญ่</t>
  </si>
  <si>
    <t xml:space="preserve">     หมวดค่าธรรมเนียม ค่าปรับ  และใบอนุญาต</t>
  </si>
  <si>
    <t xml:space="preserve">     หมวดภาษีจัดสรร</t>
  </si>
  <si>
    <t xml:space="preserve">     งบบุคลากร </t>
  </si>
  <si>
    <t xml:space="preserve">     งบดำเนินงาน </t>
  </si>
  <si>
    <t xml:space="preserve">     งบลงทุน </t>
  </si>
  <si>
    <t xml:space="preserve">     งบรายจ่ายอื่น</t>
  </si>
  <si>
    <t xml:space="preserve">     งบเงินอุดหนุน </t>
  </si>
  <si>
    <t>(5) รายจ่ายที่จ่ายจากเงินสะสม</t>
  </si>
  <si>
    <t>(6) รายจ่ายที่จ่ายจากเงินทุนสำรองเงินสะสม</t>
  </si>
  <si>
    <t>รายได้ที่รัฐบาลจัดเก็บแล้วจัดสรรให้องค์กรปกครองส่วนท้องถิ่น</t>
  </si>
  <si>
    <t>รวมรายได้ที่รัฐบาลจัดเก็บแล้วจัดสรรให้องค์กรปกครองส่วนท้องถิ่น</t>
  </si>
  <si>
    <t xml:space="preserve">              นายอำเภอแวงใหญ่  ปฎิบัติราชการแทน</t>
  </si>
  <si>
    <t xml:space="preserve"> (นายสุรพล  เวียงวงษ์)</t>
  </si>
  <si>
    <t xml:space="preserve">           นายกเทศมนตรีตำบลแวงใหญ่</t>
  </si>
  <si>
    <t xml:space="preserve">เทศบาลตำบลแวงใหญ่   </t>
  </si>
  <si>
    <t>(6) ค่าธรรมเนียมในการออกหนังสือรับรองการแจ้งสถานที่จำหน่ายอาหารหรือสะสมอาหาร</t>
  </si>
  <si>
    <t>(8) ค่าธรรมเนียมเกี่ยวกับทะเบียนราษฎร</t>
  </si>
  <si>
    <t>(3) รายได้จากทรัพย์สินอื่น ๆ</t>
  </si>
  <si>
    <t>(4) ค่ารายได้เบ็ดเตล็ดอื่น ๆ</t>
  </si>
  <si>
    <t>(2) ภาษีมูลค่าเพิ่มตาม พ.ร.บ. จัดสรรได้ฯ</t>
  </si>
  <si>
    <t>(3) ภาษีมูลค่าเพิ่มตาม พ.ร.บ. กำหนดแผนฯ</t>
  </si>
  <si>
    <t>(10) ค่าธรรมเนียมจดทะเบียนสิทธิและนิติกรรมตามประมวลกฏหมายที่ดิน</t>
  </si>
  <si>
    <t>(11) ภาษีจัดสรรอื่น ๆ</t>
  </si>
  <si>
    <t>(1) เงินอุดหนุนทั่วไปสำหรับดำเนินการตามอำนาจหน้าที่และภารกิจถ่ายโอนเลือกทำ</t>
  </si>
  <si>
    <t xml:space="preserve">หมวดค่าธรรเนียม ค่าปรับ  และใบอนุญาต </t>
  </si>
  <si>
    <t>(6) ค่าธรรมเนียมในการออกหนังสือรับรองการแจ้งสถานที่จำหน่ายหรือสะสมอาหาร</t>
  </si>
  <si>
    <t xml:space="preserve">(3) ภาษีมูลค่าเพิ่มตาม พ.ร.บ.กำหนดแผนฯ </t>
  </si>
  <si>
    <t xml:space="preserve">(10) ค่าธรรมเนียมจดทะเบียนสิทธิและนิติกรรมตามประมวลกฎหมายที่ดิน  </t>
  </si>
  <si>
    <t>(1) เงินอุดหนุนทั่วไป สำหรับดำเนินการตามอำนาจหน้าที่และภารกิจถ่ายโอนเลือกทำ</t>
  </si>
  <si>
    <t>รวมเงินเดือน (ฝ่ายการเมือง)</t>
  </si>
  <si>
    <t>รวมเงินเดือน (ฝ่ายประจำ)</t>
  </si>
  <si>
    <t>(1) ค่าใช้จ่ายในการเลือกตั้ง</t>
  </si>
  <si>
    <t>(2) ค่าใช้จ่ายสำหรับเดินทางไปราชการ</t>
  </si>
  <si>
    <t>(3) ค่าพวงมาลัย ช่อดอกไม้ และพวงมาลา</t>
  </si>
  <si>
    <t>(4) ค่าชดเชยความเสียหายหรือค่าสินไหมทดแทน</t>
  </si>
  <si>
    <t>(9) โครงการกิจกรรม 5ส</t>
  </si>
  <si>
    <t xml:space="preserve">รวมเงินเดือน (ฝ่ายประจำ) </t>
  </si>
  <si>
    <t>3. ค่าบำรุงรักษาและซ่อมแซม</t>
  </si>
  <si>
    <t>(4) โครงการฝึกทบทวนอาสาสมัครป้องกันภัยฝ่ายพลเรือน      (อปพร.)</t>
  </si>
  <si>
    <t>หมวดค่าครุภัณฑ์  ที่ดินและสิ่งก่อสร้าง</t>
  </si>
  <si>
    <t>(7) เงินช่วยพิเศษ</t>
  </si>
  <si>
    <t>(8) เงินสมทบกองทุนบำเหน็จข้าราชการส่วนท้องถิ่น (กบท.)</t>
  </si>
  <si>
    <t>ปี 2559</t>
  </si>
  <si>
    <t>ปี 2560</t>
  </si>
  <si>
    <r>
      <t xml:space="preserve">         1.1.4 รายการกันเงินไว้แบบก่อหนี้ผูกพันและยังไม่ได้เบิกจ่าย จำนวน  -  โครงการ  รวม </t>
    </r>
    <r>
      <rPr>
        <b/>
        <sz val="16"/>
        <rFont val="Cordia New"/>
        <family val="2"/>
      </rPr>
      <t xml:space="preserve">    -     </t>
    </r>
    <r>
      <rPr>
        <sz val="16"/>
        <rFont val="Cordia New"/>
        <family val="2"/>
      </rPr>
      <t xml:space="preserve"> บาท</t>
    </r>
  </si>
  <si>
    <t>(7) ค่าธรรมเนียมจดทะเบียนพาณิชย์</t>
  </si>
  <si>
    <r>
      <t>คำชี้แจง</t>
    </r>
    <r>
      <rPr>
        <sz val="16"/>
        <rFont val="Cordia New"/>
        <family val="2"/>
      </rPr>
      <t xml:space="preserve">    ประมาณการจากรายได้ที่จัดเก็บจากเจ้าของอาคารสิ่งก่อสร้างที่เข้าเกณฑ์จะต้องเสียภาษี</t>
    </r>
  </si>
  <si>
    <t>โรงเรือนและที่ดินให้กับเทศบาลโดยตั้งรับตาม กค.1 (บัญชีรายละเอียดเกณฑ์ค้างรับภาษีโรงเรือนและที่ดิน)</t>
  </si>
  <si>
    <t>ผู้อยู่ในข่ายชำระภาษี</t>
  </si>
  <si>
    <r>
      <t>คำชี้แจง</t>
    </r>
    <r>
      <rPr>
        <sz val="16"/>
        <rFont val="Cordia New"/>
        <family val="2"/>
      </rPr>
      <t xml:space="preserve">    ประมาณการจากรายได้ที่จัดเก็บจากเจ้าของที่ดิน ซึ่งต้องชำระภาษีบำรุงท้องที่ตาม พ.ร.บ.</t>
    </r>
  </si>
  <si>
    <t>ภาษีบำรุงท้องที่ โดยตั้งรับตาม ก.ค.1 (บัญชีรายละเอียดเกณฑ์ค้างรับภาษีบำรุงท้องที่) ผู้อยู่ในข่ายชำระภาษี</t>
  </si>
  <si>
    <r>
      <t>คำชี้แจง</t>
    </r>
    <r>
      <rPr>
        <sz val="16"/>
        <rFont val="Cordia New"/>
        <family val="2"/>
      </rPr>
      <t xml:space="preserve">    ประมาณการจากรายได้จัดเก็บจากเจ้าของป้ายที่จะต้องชำระภาษีป้าย ตาม พ.ร.บ. ภาษีป้าย</t>
    </r>
  </si>
  <si>
    <t>โดยตั้งรับตาม ก.ค.1 (บัญชีรายละเอียดเกณฑ์ค้างรับภาษีป้าย) ผู้อยู่ในข่ายชำระภาษี</t>
  </si>
  <si>
    <r>
      <t>คำชี้แจง</t>
    </r>
    <r>
      <rPr>
        <sz val="16"/>
        <rFont val="Cordia New"/>
        <family val="2"/>
      </rPr>
      <t xml:space="preserve">  ประมาณการโดยคาดว่าจะได้รับจากการตรวจแบบแปลนก่อสร้างที่ประชาชนยื่นขออนุญาต</t>
    </r>
  </si>
  <si>
    <t>ก่อสร้างอาคาร</t>
  </si>
  <si>
    <r>
      <t>คำชี้แจง</t>
    </r>
    <r>
      <rPr>
        <sz val="16"/>
        <rFont val="Cordia New"/>
        <family val="2"/>
      </rPr>
      <t xml:space="preserve">  ประมาณการไว้โดยถือปฏิบัติตามกฎกระทรวง ฉบับที่ 2 (พ.ศ.2535) ออกตามความใน</t>
    </r>
  </si>
  <si>
    <t>พระราชบัญญัติการทะเบียนราษฎร พ.ศ. 2534 มาตรา 7 ข้อ 1 และอาศัยการรับจริงในปีงบประมาณที่ผ่านมา</t>
  </si>
  <si>
    <t>(2) ภาษีมูลค่าเพิ่มตาม พ.ร.บ. จัดสรรรายได้ฯ</t>
  </si>
  <si>
    <t>(6) ครุภัณฑ์ยานพาหนะและขนส่ง</t>
  </si>
  <si>
    <t>(7) ครุภัณฑ์อื่น ๆ</t>
  </si>
  <si>
    <t>(8) โครงการจัดตั้งศูนย์อินเตอร์เน็ตชุมชน (Wi-Fi ชุมชน)</t>
  </si>
  <si>
    <t>(1) ค่าจ้างเหมาบริการ</t>
  </si>
  <si>
    <t xml:space="preserve">    -  เงินประจำตำแหน่งรองปลัดเทศบาล,หัวหน้าสำนักปลัดเทศบาลและหัวหน้าฝ่ายธุรการ</t>
  </si>
  <si>
    <t xml:space="preserve">(12) โครงการอบรมเพื่อสร้างองค์ความรู้และความเข้าใจภาษาเกี่ยวกับอาเซียน </t>
  </si>
  <si>
    <t>1. ค่าจ้างเหมาบริการ</t>
  </si>
  <si>
    <t>เพื่อจ่ายเป็นค่าจ้างเหมาบริการตำแหน่งคนงานเก็บกวาดขยะมูลฝอย จำนวน 8 อัตรา คนงานกวาดตลาดสดเทศบาล</t>
  </si>
  <si>
    <t xml:space="preserve">1. อุดหนุนโครงการศูนย์เฉลิมพระเกีรติเพื่อช่วยเหลือผู้ป่วยโรคเอดส์ และผู้ติดเชื้อ H.I.V. </t>
  </si>
  <si>
    <t>(4) ค่าตอบแทนพนักงานจ้าง</t>
  </si>
  <si>
    <t>(5) เงินเพิ่มต่าง ๆ ของพนักงานจ้าง</t>
  </si>
  <si>
    <t>1. ค่าซ่อมแซมถนน ตรอก ซอย ท่อระบายและรางระบายน้ำในเขตเทศบาลตำบลแวงใหญ่</t>
  </si>
  <si>
    <t>1. โครงการปลูกป่ารักษ์โลกเพิ่มพื้นที่สีเขียว</t>
  </si>
  <si>
    <t>3. โครงการประชุมประชาคมเพื่อจัดทำแผนชุมชน</t>
  </si>
  <si>
    <t>4. โครงการสงเคราะห์ผู้ด้อยโอกาสและครัวเรือนที่ตกเกณฑ์ จปฐ.</t>
  </si>
  <si>
    <t xml:space="preserve">3. อุดหนุนโครงการจัดกิจกรรมเข้าค่ายเยาวชนรักสิ่งแวดล้อม </t>
  </si>
  <si>
    <t>4. โครงการหล่อเทียนและถวายเทียนเข้าพรรษา</t>
  </si>
  <si>
    <t>เพื่อจ่ายเป็นค่าบำรุงรักษาหรือซ่อมแซมตลาดสดเทศบาลให้เป็นตลาดสดน่าซื้อ ที่เป็นการซ่อมแซมปกติ มิใช่เป็นการ</t>
  </si>
  <si>
    <t xml:space="preserve">ต่อเติม ดัดแปลงอาคาร  ได้แก่  ค่าซ่อมแซมแผงขายของ  ค่าซ่อมแซมไฟฟ้าที่ชำรุด  ค่าปรับปรุงระบบระบายน้ำ </t>
  </si>
  <si>
    <t>(2) เงินอุดหนุนสำหรับสนับสนุนอาหารเสริม (นม)</t>
  </si>
  <si>
    <t xml:space="preserve">     -  ค่าจัดการเรียนการสอน</t>
  </si>
  <si>
    <t>2. รายจ่ายเกี่ยวเนื่องกับการปฎิบัติราชการที่ไม่เข้าลักษณะรายจ่ายหมวดอื่น ๆ</t>
  </si>
  <si>
    <t>(3) โครงการจัดการศึกษาระดับปฐมวัย ในศูนย์พัฒนาเด็กเล็กเทศบาลตำบลแวงใหญ่ (บ้านหนองกระรอก) และโรงเรียนอนุบาลเทศบาลตำบลแวงใหญ่</t>
  </si>
  <si>
    <t>รวมรายจ่ายเกี่ยวเนื่องกับการปฎิบัติราชการที่ไม่เข้าลักษณะรายจ่ายหมวดอื่น ๆ</t>
  </si>
  <si>
    <t>3. ครุภัณฑ์ก่อสร้าง</t>
  </si>
  <si>
    <t>(5) โครงการหล่อเทียนและถวายเทียนเข้าพรรษา</t>
  </si>
  <si>
    <t>(6) โครงการปฏิบัติธรรมและอยู่ปริวาสธรรม</t>
  </si>
  <si>
    <t>(7) โครงการจัดงานเฉลิมพระเกียรติ จัดงานรัฐพิธีและวันสำคัญของทางราชการ</t>
  </si>
  <si>
    <t>(2) ประเภทอุดหนุนการดำเนินงานของอำเภอแวงใหญ่และการออกร้านกาชาดจังหวัดขอนแก่นในงานเทศกาลไหมประเพณีผูกเสี่ยวและงานกาชาดประจำปี</t>
  </si>
  <si>
    <t>(3) ประเภทอุดหนุนโครงการสนับสนุนภารกิจของเหล่ากาชาดจังหวัดขอนแก่น ประจำปี</t>
  </si>
  <si>
    <t xml:space="preserve">(4) รายจ่ายที่จ่ายจากเงินอุดหนุนที่รัฐบาลให้โดยระบุวัตถุประสงค์ </t>
  </si>
  <si>
    <t>3. เงินสมทบกองทุนประกันสังคม</t>
  </si>
  <si>
    <t>4. เบี้ยยังชีพผู้สูงอายุ</t>
  </si>
  <si>
    <t>5. เบี้ยยังชีพคนพิการ</t>
  </si>
  <si>
    <t>6. เบี้ยยังชีพผู้ป่วยเอดส์</t>
  </si>
  <si>
    <t xml:space="preserve">7. เงินสำรองจ่าย </t>
  </si>
  <si>
    <t xml:space="preserve">8.  รายจ่ายตามข้อผูกพัน </t>
  </si>
  <si>
    <t>2)  ค่าใช้จ่ายในการจราจร</t>
  </si>
  <si>
    <t>9.  เงินช่วยพิเศษ</t>
  </si>
  <si>
    <t>(4) เบี้ยยังชีพผู้สูงอายุ</t>
  </si>
  <si>
    <t>(5) เบี้ยยังชีพคนพิการ</t>
  </si>
  <si>
    <t>(6) เบี้ยยังชีพผู้ป่วยเอดส์</t>
  </si>
  <si>
    <t>(4) เงินประจำตำแหน่งปลัดเทศบาล/รองปลัดเทศบาล/หัวหน้าส่วนราชการและหัวฝ่าย</t>
  </si>
  <si>
    <t>(1) โครงการช่วยเหลือประชาชนด้านที่อยู่อาศัย</t>
  </si>
  <si>
    <t>(1) ประเภทอุดหนุนโครงการศูนย์เฉลิมพระเกียรติเพื่อช่วยเหลือผู้ป่วยโรคเอดส์</t>
  </si>
  <si>
    <t>(1) โครงการป้องกันและแก้ไขปัญหายาเสพติด</t>
  </si>
  <si>
    <t>- ไม่ได้ตั้งงบประมาณไว้-</t>
  </si>
  <si>
    <t>(4)  วัสดุไฟฟ้าและวิทยุ</t>
  </si>
  <si>
    <t>(5)  วัสดุก่อสร้าง</t>
  </si>
  <si>
    <t>ชื่อโครงการ</t>
  </si>
  <si>
    <t>อุดหนุนให้หน่วยงาน</t>
  </si>
  <si>
    <t>จำนวนงบประมาณ</t>
  </si>
  <si>
    <t>ที่ทำการปกครองอำเภอแวงใหญ่</t>
  </si>
  <si>
    <t xml:space="preserve">     - ค่าสวัสดิการประเภทค่าการศึกษาบุตรสำหรับครู คศ.1</t>
  </si>
  <si>
    <t>(6) โครงการอบรมเพิ่มประสิทธิภาพและทัศนศึกษาดูงานบุคลากรของเทศบาล</t>
  </si>
  <si>
    <t>(10) โครงการปลูกฝังเผยแพร่จริยธรรม คุณธรรมบุคลากรของเทศบาล</t>
  </si>
  <si>
    <t>(2) โครงการสำรวจและปรับปรุงข้อมูลแผนที่ภาษีและทะเบียนทรัพย์สิน</t>
  </si>
  <si>
    <t>(2) โครงการส่งเสริมกิจกรรมสมาชิกอปพร. เนื่องในวันสถาปนา อปพร. (22 มีนาคม)</t>
  </si>
  <si>
    <t>2. ครุภัณฑ์ดับเพลิง</t>
  </si>
  <si>
    <t>(4)  ค่าบริการสื่อสารและโทรคมนาคม</t>
  </si>
  <si>
    <t xml:space="preserve">5. โครงการจัดขบวนเฉลิมพระเกียรติเนื่องในการจัดงานบุญกุ้มข้าวใหญ่ ไหว้พระธาตุเจดีย์ </t>
  </si>
  <si>
    <t>(1) เงินเดือนพนักงาน (ครู)</t>
  </si>
  <si>
    <t>(1)  เงินช่วยเหลือการศึกษาบุตร</t>
  </si>
  <si>
    <t>1.รายจ่ายเพื่อให้ได้มาซึ่งบริการ</t>
  </si>
  <si>
    <t>2.  รายจ่ายเกี่ยวเนื่องกับการปฎิบัติราชการที่ไม่เข้าลักษณะรายจ่ายหมวดอื่น ๆ</t>
  </si>
  <si>
    <t>(5) วัสดุไฟฟ้าและวิทยุ</t>
  </si>
  <si>
    <t>(3) ค่าโทรศัพท์</t>
  </si>
  <si>
    <t>(4) ค่าบริการสื่อสารโทรคมนาคม</t>
  </si>
  <si>
    <t>(4) โครงการจัดทำป้ายบอกทางศูนย์พัฒนาเด็กเล็กเทศบาลตำบลแวงใหญ่ บ้านหนองกระรอก</t>
  </si>
  <si>
    <t>(6) โครงการก่อสร้างถนนลูกรัง ถนนโนนแก่นเถ้า</t>
  </si>
  <si>
    <t>(7) โครงการปรับปรุงฝายราษฎร์สามัคคี</t>
  </si>
  <si>
    <t>(8)  โครงการขยายถนนและปรับปรุงบ่อพักน้ำ ถนนไผ่สีทอง</t>
  </si>
  <si>
    <t>(9) โครงการขยายไหล่ทางถนนมหาลัยปูนา จากบ้านนายสวัสดิ์ งวงช้าง ถึงมหาลัยปูนา</t>
  </si>
  <si>
    <t>(10) โครงการก่อสร้างกำแพงรอบสำนักงานเทศบาลตำบล      แวงใหญ่</t>
  </si>
  <si>
    <t>(11) โครงการติดตั้งไฟสัญญาณจราจร</t>
  </si>
  <si>
    <t>(12) โครงการปรับปรุงถนนลงหินลูกรังถนนแวงใหญ่-ห้วยยาง-ฝายหลวง</t>
  </si>
  <si>
    <t>(13) โครงการวางท่อระบายน้ำซอยสมานมิตร</t>
  </si>
  <si>
    <t>(14) โครงการก่อสร้างถนนคอนกรีตเสริมเหล็กซอยบานเย็น</t>
  </si>
  <si>
    <t>(15) โครงการก่อสร้างปรับปรุงลงหินลูกรังถนนฝายราษฎร์สามัคคี-โนนตะกั๋ว</t>
  </si>
  <si>
    <t>(16) โครงการก่อสร้างถนนคอนกรีตเสริมเหล็กซอยเฉิดรัศมี (ศูนย์พัฒนาเด็กเล็กเทศบาลตำบลแวงใหญ่</t>
  </si>
  <si>
    <t>(5) เบี้ยยังชีพผู้พิการ</t>
  </si>
  <si>
    <t>(7) เงินสำรองจ่าย</t>
  </si>
  <si>
    <t xml:space="preserve"> (8) เงินทุนการศึกษา</t>
  </si>
  <si>
    <t>(9) รายจ่ายตามข้อผูกพัน</t>
  </si>
  <si>
    <t xml:space="preserve">    9.1  ค่าบำรุงสมาคมสันนิบาตเทศบาล</t>
  </si>
  <si>
    <t xml:space="preserve">    9.2 ค่าใช้จ่ายในการจราจร</t>
  </si>
  <si>
    <t xml:space="preserve">    9.3 เงินสมทบกองทุนบำเหน็จบำนาญของข้าราชการส่วนท้องถิ่น (กบท.)</t>
  </si>
  <si>
    <t xml:space="preserve">    9.4 เงินสมทบกองทุนสวัสดิการชุมชน</t>
  </si>
  <si>
    <t>(10) เงินช่วยพิเศษ</t>
  </si>
  <si>
    <t>(11) เงินสมทบกองทุนหลักประกันสุขภาพ สปสช.</t>
  </si>
  <si>
    <t>(12) เงินช่วยเหลืองบเฉพาะการ</t>
  </si>
  <si>
    <t>(11) ครุภัณฑ์อื่น</t>
  </si>
  <si>
    <t>ประชุมและค่าตอบแทนการออกข้อสอบ ตรวจข้อสอบ เบี้ยประชุม และค่าจ้างเหมาพาหนะสำหรับคณะกรรมการและ</t>
  </si>
  <si>
    <t>(17) โครงการก่อสร้างถนนลาดยางบ้านแวงใหญ่-บ้านโคกสว่าง-บ้านห้วยยาง</t>
  </si>
  <si>
    <t xml:space="preserve">                              งาน                                       งบ                                            </t>
  </si>
  <si>
    <t>บันทึกหลักการและเหตุผล</t>
  </si>
  <si>
    <t xml:space="preserve">ประกอบร่างเทศบัญญัติ  งบประมาณรายจ่าย </t>
  </si>
  <si>
    <t>แผนงานการศาสนา วัฒนธรรม และนันทนาการ</t>
  </si>
  <si>
    <t>ข้อ 5.  งบประมาณรายจ่ายเฉพาะการ จ่ายจากรายได้ เป็นจำนวนรวมทั้งสิ้น       0       บาท</t>
  </si>
  <si>
    <t>ตามระเบียบการเบิกจ่ายเงินของเทศบาลตำบล</t>
  </si>
  <si>
    <t xml:space="preserve">2.3  รายละเอียดการจ่ายบางรายการที่จำเป็นต้องใช้ในการบริหารกิจการขององค์กร  ในปีงบประมาณ  </t>
  </si>
  <si>
    <r>
      <rPr>
        <b/>
        <sz val="16"/>
        <rFont val="Cordia New"/>
        <family val="2"/>
      </rPr>
      <t>คำชี้แจง</t>
    </r>
    <r>
      <rPr>
        <sz val="16"/>
        <rFont val="Cordia New"/>
        <family val="2"/>
      </rPr>
      <t xml:space="preserve">  ประมาณการไว้ใกล้เคียงกับรับจริงปีที่ผ่านมา</t>
    </r>
  </si>
  <si>
    <t>ปี 2561</t>
  </si>
  <si>
    <t>(1) โครงการปรับปรุงป้ายชื่อสำนักงานเทศบาลเป็นสองภาษา</t>
  </si>
  <si>
    <t>(5) โครงการก่อสร้างโรงอาหาร ศพด. เทศบาลตำบลแวงใหญ่</t>
  </si>
  <si>
    <t xml:space="preserve">      - เงินเพิ่มค่าครองชีพชั่วคราว</t>
  </si>
  <si>
    <t>(1) โครงการขยายไหล่ทางถนน ร.พ.ช. หมายเลข 4052 บ้าน   แวงใหญ่ หมู่ที่ 1</t>
  </si>
  <si>
    <t>(1) รายรับจริง                              จำนวน</t>
  </si>
  <si>
    <t>- เงินอุดหนุนระบุวัตถุประสงค์</t>
  </si>
  <si>
    <t xml:space="preserve">     -  เงินเดือนสำหรับข้าราชการครู/ค่าตอบแทน/ประกันสังคม</t>
  </si>
  <si>
    <t>(8) ค่าติดตั้งกล้องวงจรปิด CCTV</t>
  </si>
  <si>
    <t>(2) เงินอุดหนุนที่รัฐบาลอุดหนุนให้โดยระบุวัตถุประสงค์</t>
  </si>
  <si>
    <t xml:space="preserve">     1)เงินอุดหนุนสำหรับสนับสนุนอาหารเสริม (นม)</t>
  </si>
  <si>
    <t xml:space="preserve">     2) เงินอุดหนุนสำหรับสนับสนุนอาหารกลางวัน</t>
  </si>
  <si>
    <t xml:space="preserve">     3) เงินอุดหนุนสำหรับสนับสนุนการสงเคราะห์เบี้ยยังชีพผู้ป่วยเอดส์</t>
  </si>
  <si>
    <t>(9) ค่าธรรมเนียมอื่นๆ</t>
  </si>
  <si>
    <t>(10) ค่าปรับผู้กระทำผิดกฎหมายจราจรทางบก</t>
  </si>
  <si>
    <t>(11) ค่าปรับผู้กระทำผิดกฎหมายและข้อบังคับท้องถิ่น</t>
  </si>
  <si>
    <t xml:space="preserve">(12) ค่าปรับการผิดสัญญา </t>
  </si>
  <si>
    <t>(13)  ค่าปรับอื่น ๆ</t>
  </si>
  <si>
    <t>(14) ค่าใบอนุญาตรับทำการเก็บขนสิ่งปฏิกูลหรือ</t>
  </si>
  <si>
    <t>มูลฝอย</t>
  </si>
  <si>
    <t>(15)  ค่าใบอนุญาตจัดตั้งสถานจำหน่ายอาหารหรือ</t>
  </si>
  <si>
    <t>สถานที่สะสมอาหารในครัวหรือพื้นที่ใดซึ่งมีพื้นที่เกิน 200 ตารางเมตร</t>
  </si>
  <si>
    <t xml:space="preserve">(16)  ค่าใบอนุญาตจำหน่ายสินค้าในที่สาธารณะ </t>
  </si>
  <si>
    <t xml:space="preserve">(17) ค่าใบอนุญาตเกี่ยวกับการควบคุมอาคาร </t>
  </si>
  <si>
    <t>(18) ค่าใบอนุญาตเกี่ยวกับการโฆษณาโดยใช้เครื่องขยายเสียง</t>
  </si>
  <si>
    <t xml:space="preserve">(19) ค่าใบอนุญาตอื่น ๆ </t>
  </si>
  <si>
    <t>(1)  เงินเดือนนายก/รองนายก</t>
  </si>
  <si>
    <t>(3)  เงินค่าตอบแทนพิเศษนายก/รองนายก</t>
  </si>
  <si>
    <t>(2)  เงินค่าตอบแทนประจำตำแหน่งนายก/รองนายก</t>
  </si>
  <si>
    <t>(2) รองปลัดเทศบาล  จำนวน 1 ตำแหน่ง</t>
  </si>
  <si>
    <t>(3) หัวหน้าสำนักปลัดเทศบาล จำนวน 1 ตำแหน่ง</t>
  </si>
  <si>
    <t>(4) หัวหน้าฝ่ายธุรการ จำนวน 1 ตำแหน่ง</t>
  </si>
  <si>
    <t>(5) นักจัดการงานทะเบียนและบัตร จำนวน 1 ตำแหน่ง</t>
  </si>
  <si>
    <t>(6) นักวิชาการตรวจสอบภายใน  จำนวน 1 ตำแหน่ง</t>
  </si>
  <si>
    <t>(7) นิติกร  จำนวน 1 ตำแหน่ง</t>
  </si>
  <si>
    <t>(8) นักทรัพยากรบุคคล จำนวน 1 ตำแหน่ง</t>
  </si>
  <si>
    <t>(9) เจ้าพนักงานธุรการ จำนวน 2 ตำแหน่ง</t>
  </si>
  <si>
    <t>(ปรากฎในแผนพัฒนาท้องถิ่นสี่ปี พ.ศ. 2561-2564 หน้า 200 ลำดับที่ 7)</t>
  </si>
  <si>
    <t>(ปรากฎในแผนพัฒนาท้องถิ่นสี่ปี พ.ศ. 2561-2564 หน้า 199 ลำดับที่ 4)</t>
  </si>
  <si>
    <t>ประจำปีแก่พนักงานส่วนท้องถิ่นให้เป็นรายจ่ายอื่นขององค์กรปกครองส่วนท้องถิ่น พ.ศ. 2557</t>
  </si>
  <si>
    <t>2) หนังสือกรมส่งเสริมการปกครองส่วนท้องถิ่น ที่ 0808.2/ว 859 ลงวันที่ 29 พฤษภาคม 2557 เรื่อง การดำเนินการ</t>
  </si>
  <si>
    <t>ตาม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</t>
  </si>
  <si>
    <t>4) หนังสือสำนักงาน ก.จ, ก.ท. และ ก.อบต. ด่วนที่สุด ที่ มท 0809.3/ว 27 ลงวันที่ 29 ธันวาคม 2559 เรื่อง ซักซ้อม</t>
  </si>
  <si>
    <t>แนวทางปฏิบัติเกี่ยวกับหลักเกณฑ์ เงื่อนไข และวิธีการกำหนดประโยชน์ตอบแทนอื่นเป็นกรณีพิเศษอันมีลักษณะเป็นเงิน</t>
  </si>
  <si>
    <t>รางวัลประจำปี</t>
  </si>
  <si>
    <t>1) ระเบียบกระทรวงมหาดไทย ว่าด้วยเงินเดือน เงินค่าตอบแทนและประโยชน์ตอบแทนอย่างอื่นของนายกเทศมนตรี</t>
  </si>
  <si>
    <t>รองนายกเทศมนตรี สมาชิกสภาเทศบาลที่ดำรงตำแหน่งประธานสภาเทศบาล สมาชิกสภาเทศบาลที่ดำรงตำแหน่งรอง</t>
  </si>
  <si>
    <t>ประธานสภาเทศบาล สมาชิกสภาเทศบาล เลขานุการนายกเทศมนตรี ที่ปรึกษานายกเทศมนตรีและการจ่ายเงินค่าเบี้ย</t>
  </si>
  <si>
    <t>ประชุมกรรมการสภาเทศบาล พ.ศ. 2554</t>
  </si>
  <si>
    <t>2) ระเบียบกระทรวงมหาดไทย ว่าด้วยค่าใช้จ่ายการคัดเลือกพนักงานและลูกจ้างขององค์กรปกครองส่วนท้องถิ่น</t>
  </si>
  <si>
    <t>พ.ศ. 2555 แก้ไขเพิ่มเติม (ฉบับที่ 2) พ.ศ. 2558</t>
  </si>
  <si>
    <t>1) ระเบียบกระทรวงมหาดไทย ว่าด้วยการเบิกจ่ายเงินตอบแทนการปฏิบัติงานนอกเวลาราชการขององค์กรปกครอง</t>
  </si>
  <si>
    <t>ส่วนท้องถิ่น พ.ศ. 2559</t>
  </si>
  <si>
    <t xml:space="preserve">2) หนังสือกรมส่งเสริมการปกครองส่วนท้องถิ่น ด่วนมาก ที่ มท 0808.2/ว 2409 ลงวันที่ 17 พฤศจิกายน  2559 </t>
  </si>
  <si>
    <t>เรื่อง ระเบียบกระทรวงมหาดไทยว่าด้วยการเบิกจ่ายเงินตอบแทนการปฏิบัติงานนอกเวลาราชการขององค์กรปกครอง</t>
  </si>
  <si>
    <t>1) ระเบียบกระทรวงมหาดไทย ว่าด้วยค่าเช่าบ้านของข้าราชการส่วนท้องถิ่น พ.ศ. 2548</t>
  </si>
  <si>
    <t>2) ระเบียบกระทรวงมหาดไทย ว่าด้วยค่าเช่าบ้านของข้าราชการส่วนท้องถิ่น (ฉบับที่ 2) พ.ศ. 2551</t>
  </si>
  <si>
    <t>3) ระเบียบกระทรวงมหาดไทย ว่าด้วยค่าเช่าบ้านของข้าราชการส่วนท้องถิ่น (ฉบับที่ 3) พ.ศ. 2559</t>
  </si>
  <si>
    <t>พ.ศ. 2549</t>
  </si>
  <si>
    <t>ศึกษาและค่าเล่าเรียน</t>
  </si>
  <si>
    <t>กรณีจ้างเหมาบริการ  ให้ถือปฏิบัติตามหนังสือสั่งการ  ดังนี้</t>
  </si>
  <si>
    <t>กรณีจ้างแรงงาน  ให้ถือปฏิบัติตามกฎหมาย  ดังนี้</t>
  </si>
  <si>
    <t>1) ประมวลกฎหมายแพ่งและพาณิชย์ บรรพ 3 ลักษณะ 6 จ้างแรงงาน</t>
  </si>
  <si>
    <t>2) พระราชบัญญัติแรงงานสัมพันธ์ พ.ศ. 2541</t>
  </si>
  <si>
    <t>ดำเนินการตามหนังสือสั่งการ ดังนี้</t>
  </si>
  <si>
    <t>1) หนังสือกระทรวงมหาดไทย ที่ มท 0808.4/ว 2381 ลงวันที่ 28 กรกฎาคม 2548 เรื่อง การตั้งงบประมาณและการ</t>
  </si>
  <si>
    <t>เบิกจ่ายเงินค่ารับรองหรือค่าเลี้ยงรับรองขององค์กรปกครองส่วนท้องถิ่น</t>
  </si>
  <si>
    <t>2) พระราชบัญญัติกำหนดแผนและขั้นตอนการกระจายอำนาจให้แก่องค์กรปกครองส่วนท้องถิ่น พ.ศ. 2542</t>
  </si>
  <si>
    <t>การจัดทำงบประมาณรายจ่ายประจำปีงบประมาณ พ.ศ. 2561 ขององค์กรปกครองส่วนท้องถิ่น</t>
  </si>
  <si>
    <t>(ปรากฎในแผนพัฒนาท้องถิ่นสี่ปี พ.ศ. 2561-2564 หน้า 198 ลำดับที่ 1)</t>
  </si>
  <si>
    <t>เพื่อจ่ายเป็นค่าเดินทางไปราชการในราชอาณาจักรและนอกราชอาณาจักร เช่น ค่าเบี้ยเลี้ยงเดินทาง ค่าพาหนะ ค่าเช่าที่พัก</t>
  </si>
  <si>
    <t>ค่าบริการจอดรถ ณ ท่าอากาศยาน   ค่าผ่านทางด่วนพิเศษ ค่าธรรมเนียมในการใช้สนามบิน ค่าลงทะเบียนต่างๆ ที่จำเป็น</t>
  </si>
  <si>
    <t>1) ระเบียบกระทรวงมหาดไทย ว่าด้วยค่าใช้จ่ายในการเดินทางไปราชการของเจ้าหน้าที่ท้องถิ่น พ.ศ. 2555</t>
  </si>
  <si>
    <t>3) ระเบียบกระทรวงมหาดไทย ว่าด้วยค่าใช้จ่ายในการเดินทางไปราชการของเจ้าหน้าที่ท้องถิ่น (ฉบับที่ 3) พ.ศ. 2559</t>
  </si>
  <si>
    <t xml:space="preserve">เพื่อจ่ายเป็นค่าพวงมาลัย   ช่อดอกไม้  กระเช้าดอกไม้และพวงมาลา   สำหรับใช้ในงานพิธีและวันสำคัญต่าง ๆ เช่น </t>
  </si>
  <si>
    <t>บุคคลต่างๆ ค่าพวงมาลา และพานประดับพุ่มดอกไม้</t>
  </si>
  <si>
    <t xml:space="preserve">เพื่อจ่ายเป็นค่าใช้จ่ายในการจัดทำโครงการวันเทศบาล เช่นค่าจัตุปัจจัยถวายพระ เครื่องไทยทาน อาหารและน้ำดื่มถวายพระ  </t>
  </si>
  <si>
    <t xml:space="preserve">ค่าจัดทำป้าย ค่าใช้จ่ายในการจัดนิทรรศการและกิจกรรมการแข่งขันกีฬาระหว่างคณะผู้บริหารเทศบาล สมาชิกสภาเทศบาล  </t>
  </si>
  <si>
    <t>1) พระราชบัญญัติเทศบาล พ.ศ. 2496</t>
  </si>
  <si>
    <t>(ปรากฎในแผนพัฒนาท้องถิ่นสี่ปี พ.ศ. 2561-2564 หน้า 201 ลำดับที่ 11)</t>
  </si>
  <si>
    <t xml:space="preserve">เพื่อจ่ายเป็นค่าใช้จ่ายในการจัดทำโครงการอบรมเพิ่มประสิทธิภาพและทัศนศึกษาดูงานบุคลากรของเทศบาล ได้แก่    </t>
  </si>
  <si>
    <t>โดยค่าใช้จ่ายในโครงการ ได้แก่ ค่าตอบแทนวิทยากร ค่ายานพาหนะ  ค่าอาหาร  ค่าอาหารว่างและเครื่องดื่ม เครื่องเขียน</t>
  </si>
  <si>
    <t>3) ระเบียบกระทรวงมหาดไทย ว่าด้วยค่าใช้จ่ายในการฝึกอบรมขององค์กรปกครองส่วนท้องถิ่น พ.ศ. 2557</t>
  </si>
  <si>
    <t>(ปรากฎในแผนพัฒนาท้องถิ่นสี่ปี พ.ศ. 2561-2564 หน้า 199 ลำดับที่ 5)</t>
  </si>
  <si>
    <t>1) ระเบียบกระทรวงการคลัง ว่าด้วยการเบิกจ่ายค่าใช้จ่ายในการบริหารงานของส่วนราชการ พ.ศ. 2553</t>
  </si>
  <si>
    <t>เพื่อจ่ายเป็นค่าใช้จ่ายในการจัดทำโครงการจัดเวทีรับฟังความคิดเห็นของประชาชน และค่าใช้จ่ายอื่นที่เกี่ยวข้องในโครงการ</t>
  </si>
  <si>
    <t>1) ระเบียบสำนักนายกรัฐมนตรี ว่าด้วยการรับฟังความคิดเห็นของประชาชน พ.ศ. 2548</t>
  </si>
  <si>
    <t>(ปรากฎในแผนพัฒนาท้องถิ่นสี่ปี พ.ศ. 2561-2564 หน้า 198 ลำดับที่ 3)</t>
  </si>
  <si>
    <t>(ปรากฎในแผนพัฒนาท้องถิ่นสี่ปี พ.ศ. 2561-2564 หน้า 204 ลำดับที่ 19)</t>
  </si>
  <si>
    <t>1) พระราชกฤษฎีกา ว่าด้วยหลักเกณฑ์และวิธีการบริหารกิจการบ้านเมืองที่ดี พ.ศ. 2546</t>
  </si>
  <si>
    <t>2) ระเบียบกระทรวงมหาดไทย ว่าด้วยการเบิกจ่ายเงินตอบแทนการปฏิบัติงานนอกเวลาราชการขององค์กรปกครอง</t>
  </si>
  <si>
    <t>เพื่อจ่ายเป็นค่าใช้จ่ายในการจัดทำโครงการปลูกฝังเผยแพร่จริยธรรม คุณธรรมบุคลากรของเทศบาล ในการจัดอบรม หรือการ</t>
  </si>
  <si>
    <t>3) พระราชกฤษฎีกา ว่าด้วยหลักเกณฑ์และวิธีการบริหารกิจการบ้านเมืองที่ดี พ.ศ. 2546</t>
  </si>
  <si>
    <t>(ปรากฎในแผนพัฒนาท้องถิ่นสี่ปี พ.ศ. 2561-2564 หน้า 199 ลำดับที่ 6)</t>
  </si>
  <si>
    <t>(1) ค่าจ้างเหมาแรงงานของบุคคลภายนอกให้จ่ายจากค่าใช้สอย</t>
  </si>
  <si>
    <t>(2) ค่าสิ่งของที่ซื้อมาใช้ในการบำรุงรักษาทรัพย์สินให้จ่ายจากค่าวัสดุ</t>
  </si>
  <si>
    <t>(ปรากฎในแผนพัฒนาท้องถิ่นสี่ปี พ.ศ. 2561-2564 หน้า 201 ลำดับที่ 10)</t>
  </si>
  <si>
    <t>เพื่อจ่ายเป็นค่าวัสดุสำนักงาน  รายจ่ายเพื่อให้ได้มาซึ่งสิ่งของที่มีลักษณะโดยสภาพไม่คงทนถาวร หรือตามปกติมีอายุการ</t>
  </si>
  <si>
    <t>1. รายจ่ายเพื่อประกอบ ดัดแปลง ต่อเติม หรือปรับปรุงวัสดุ</t>
  </si>
  <si>
    <t>2. รายจ่ายเพื่อจัดหาสิ่งของที่ใช้ในการซ่อมแซมบำรุงรักษาทรัพย์สินให้สามารถใช้งานได้ตามปกติ</t>
  </si>
  <si>
    <t>3. รายจ่ายที่ต้องชำระพร้อมกับค่าวัสดุ เช่น ค่าขนส่ง ค่าภาษี ค่าประกันภัย ค่าติดตั้ง เป็นต้น</t>
  </si>
  <si>
    <t>ตามหนังสือสั่งการ  ดังนี้</t>
  </si>
  <si>
    <t>2) หนังสือกรมส่งเสริมการปกครองท้องถิ่น ด่วนที่สุด ที่ มท 0808.2/ว 1248 ลงวันที่ 27 มิถุนายน 2559 เรื่อง แนวทาง</t>
  </si>
  <si>
    <t>การพิจารณาสิ่งของที่จัดเป็นวัสดุและครุภัณฑ์ตามหลักการจำแนกประเภทรายจ่ายตามงบประมาณ</t>
  </si>
  <si>
    <t>เพื่อจ่ายเป็นค่าวัสดุไฟฟ้าและวิทยุ  รายจ่ายเพื่อให้ได้มาซึ่งสิ่งของที่มีลักษณะโดยสภาพไม่คงทนถาวร หรือตามปกติมีอายุ</t>
  </si>
  <si>
    <t>เพื่อจ่ายเป็นค่าวัสดุงานบ้านงานครัว  รายจ่ายเพื่อให้ได้มาซึ่งสิ่งของที่มีลักษณะโดยสภาพไม่คงทนถาวร หรือตามปกติมีอายุ</t>
  </si>
  <si>
    <t>เพื่อจ่ายเป็นค่าวัสดุยานพาหนะและขนส่ง  รายจ่ายเพื่อให้ได้มาซึ่งสิ่งของที่มีลักษณะโดยสภาพไม่คงทนถาวร หรือตามปกติ</t>
  </si>
  <si>
    <t>ดังต่อไปนี้</t>
  </si>
  <si>
    <t>เพื่อจ่ายเป็นค่าวัสดุเชื้อเพลิงและหล่อลื่น  รายจ่ายเพื่อให้ได้มาซึ่งสิ่งของที่มีลักษณะโดยสภาพไม่คงทนถาวร หรือตามปกติ</t>
  </si>
  <si>
    <t>เพื่อจ่ายเป็นค่าวัสดุโฆษณาและเผยแพร่  รายจ่ายเพื่อให้ได้มาซึ่งสิ่งของที่มีลักษณะโดยสภาพไม่คงทนถาวร หรือตามปกติ</t>
  </si>
  <si>
    <t>เพื่อจ่ายเป็นค่าวัสดุคอมพิวเตอร์  รายจ่ายเพื่อให้ได้มาซึ่งสิ่งของที่มีลักษณะโดยสภาพไม่คงทนถาวร หรือตามปกติมีอายุ</t>
  </si>
  <si>
    <t>เพื่อจ่ายเป็นค่าวัสดุอื่นๆ  รายจ่ายเพื่อให้ได้มาซึ่งสิ่งของที่มีลักษณะโดยสภาพไม่คงทนถาวร หรือตามปกติมีอายุการใช้งาน</t>
  </si>
  <si>
    <t>(2)  ค่าน้ำประปา ค่าน้ำบาดาล</t>
  </si>
  <si>
    <t>เพื่อจ่ายเป็นค่าโทรศัพท์พื้นฐาน ค่าโทรศัพท์ทางไกลภายในประเทศ ค่าโทรศัพท์ทางไกลระหว่างประเทศ ค่าโทรศัพท์เคลื่อนที่</t>
  </si>
  <si>
    <t>เพื่อจ่ายเป็นค่าบริการสื่อสารและโทรคมนาคม เช่น ค่าโทรภาพหรือโทรสาร  ค่าเทเลกซ์ ค่าวิทยุติดตามตัว ค่าวิทยุสื่อสาร</t>
  </si>
  <si>
    <t xml:space="preserve">ค่าสื่อสารผ่านดาวเทียม  ค่าใช้จ่ายเกี่ยวกับการใช้ระบบอินเทอร์เน็ตรวมถึงอินเทอร์เน็ตการ์ด และค่าสื่อสารอื่นๆ เช่น </t>
  </si>
  <si>
    <t>1 ช่อง</t>
  </si>
  <si>
    <t>1 หน่วย</t>
  </si>
  <si>
    <t>5. ครุภัณฑ์ไฟฟ้าและวิทยุ</t>
  </si>
  <si>
    <t>1) หนังสือกระทรวงมหาดไทย ที่ มท 0808.2/ว 7120 ลงวันที่ 1 ธันวาคม 2559 เรื่อง หลักเกณฑ์การเบิกจ่ายเงิน</t>
  </si>
  <si>
    <t>ค่าจ้างเหมาบริการขององค์กรปกครองส่วนท้องถิ่น</t>
  </si>
  <si>
    <t>กรณีจ้างเหมาบริการ ให้ถือปฏิบัติตามหนังสือสั่งการ  ดังนี้</t>
  </si>
  <si>
    <t>กรณีจ้างแรงงาน ให้ถือปฏิบัติตามกฎหมาย ดังนี้</t>
  </si>
  <si>
    <t>1) ระเบียบกระทรวงมหาดไทย ว่าด้วยเงินอุดหนุนขององค์กรปกครองส่วนท้องถิ่น พ.ศ. 2559</t>
  </si>
  <si>
    <t xml:space="preserve">เพื่อจ่ายเป็นค่าจ้างเหมาบริการคนงานเพื่อปฏิบัติงานตามภารกิจของเทศบาล งานวางแผนสถิติและวิชาการ จำนวน  1  คน </t>
  </si>
  <si>
    <t>เพื่อจ่ายเป็นค่าใช้จ่ายในการจัดทำโครงการสำรวจและปรับปรุงข้อมูลแผนที่ภาษีและทะเบียนทรัพย์สินของเทศบาล โดยจ่าย</t>
  </si>
  <si>
    <t xml:space="preserve">เป็นค่าใช้จ่ายเกี่ยวกับค่าวัสดุ เครื่องเขียน และอุปกรณ์ ค่าถ่ายเอกสาร ค่าคัดสำเนา ค่าพิมพ์เอกสารและสิ่งพิมพ์ </t>
  </si>
  <si>
    <t>ค่าจ้างสำรวจพื้นที่และจัดเก็บข้อมูล ค่าใช้จ่ายอื่นที่จำเป็นสำหรับการจัดทำโครงการ เพื่อนำไปใช้ในการเพิ่มประสิทธิภาพ</t>
  </si>
  <si>
    <t>1) ระเบียบกระทรวงมหาดไทย ว่าด้วยแผนที่ภาษีและทะเบียนทรัพย์สินขององค์กรปกครองส่วนท้องถิ่น พ.ศ. 2550</t>
  </si>
  <si>
    <t>จัดทำแผนที่ภาษีและทะเบียนทรัพย์สินขององค์กรปกครองส่วนท้องถิ่น</t>
  </si>
  <si>
    <t>การจัดทำแผนที่ภาษีและทะเบียนทรัพย์สินขององค์กรปกครองส่วนท้องถิ่น</t>
  </si>
  <si>
    <t>(ปรากฎในแผนพัฒนาท้องถิ่นสี่ปี พ.ศ. 2561-2564 หน้า 201 ลำดับที่ 12)</t>
  </si>
  <si>
    <t>ประกาศ ก.จ, ก.ท. และ ก.อบต. เรื่อง กำหนดมาตรฐานทั่วไปเกี่ยวกับหลักเกณฑ์ เงื่อนไข และวิธีการกำหนดเงินประโยชน์</t>
  </si>
  <si>
    <t>องค์กรปกครองส่วนท้องถิ่น พ.ศ. 2558</t>
  </si>
  <si>
    <t>ตอบแทนอื่นเป็นกรณีพิเศษอันมีลักษณะเป็นเงินรางวัลประจำปีสำหรับพนักงานส่วนท้องถิ่น ลูกจ้าง และพนักงานจ้างของ</t>
  </si>
  <si>
    <t xml:space="preserve">เพื่อจ่ายเป็นค่าใช้จ่ายจัดทำโครงการป้องกันและลดอุบัติเหตุทางถนนช่วงเทศกาลสำคัญเช่น เทศกาลปีใหม่ หรือเทศกาล </t>
  </si>
  <si>
    <t xml:space="preserve">สงกรานต์ และมาตรการในการรักษาความปลอดภัยนักท่องเที่ยว โดยจ่ายเป็นค่าใช้จ่ายเกี่ยวกับค่าวัสดุ เครื่องเขียน </t>
  </si>
  <si>
    <t xml:space="preserve">และอุปกรณ์ ค่าถ่ายเอกสาร ค่าใช้จ่ายในการติดต่อสื่อสารค่าอาหารว่างและเครื่องดื่ม ค่าอาหาร ค่าป้ายโครงการ </t>
  </si>
  <si>
    <t>เรื่อง มาตรการในการรักษาความปลอดภัยนักท่องเที่ยว</t>
  </si>
  <si>
    <t>(ปรากฎในแผนพัฒนาท้องถิ่นสี่ปี พ.ศ. 2561-2564 หน้า 188 ลำดับที่ 8)</t>
  </si>
  <si>
    <t>เพื่อเป็นค่าใช้จ่ายในการจัดทำโครงการส่งเสริมกิจกรรมสมาชิก อปพร. เนื่องในวันสถาปนา อปพร. (22 มีนาคม) โดยจ่าย</t>
  </si>
  <si>
    <t>เป็นค่าใช้จ่ายเกี่ยวกับการใช้และการตกแต่งสถานที่ ค่าใช้จ่ายในพิธีเปิดและปิด ค่าวัสดุ เครื่องเขียน และอุปกรณ์</t>
  </si>
  <si>
    <t>ค่าประกาศนียบัตร ค่าถ่ายเอกสาร ค่าใช้จ่ายในการติดต่อสื่อสาร ค่าอาหารว่างและเครื่องดื่ม ค่าอาหาร ค่ายานพาหนะ</t>
  </si>
  <si>
    <t>3) พระราชบัญญัติ ป้องกันภัยฝ่ายพลเรือน พ.ศ. 2522</t>
  </si>
  <si>
    <t>4) พระราชบัญญัติป้องกันและบรรเทาสาธารณภัย พ.ศ. 2550</t>
  </si>
  <si>
    <t>5) ระเบียบกระทรวงมหาดไทย ว่าด้วยหน่วยอาสาสมัครป้องกันภัยฝ่ายพลเรือน (ฉบับที่ 2) พ.ศ. 2549</t>
  </si>
  <si>
    <t>6) ระเบียบกระทรวงมหาดไทย ว่าด้วยกิจการอาสาสมัครป้องกันภัยฝ่ายพลเรือน พ.ศ. 2553</t>
  </si>
  <si>
    <t>7) ระเบียบกระทรวงมหาดไทย ว่าด้วยค่าใช้จ่ายในการฝึกอบรมขององค์กรปกครองส่วนท้องถิ่น พ.ศ. 2557</t>
  </si>
  <si>
    <t>(ปรากฎในแผนพัฒนาท้องถิ่นสี่ปี พ.ศ. 2561-2564 หน้า 187 ลำดับที่ 6)</t>
  </si>
  <si>
    <t>3)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</si>
  <si>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ร่วมการแข่งขันกีฬาขององค์กรปกครองส่วนท้องถิ่น พ.ศ. 2559</t>
  </si>
  <si>
    <t>7)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</si>
  <si>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เพื่อจ่ายเป็นค่าวัสดุเครื่องแต่งกาย รายจ่ายเพื่อให้ได้มาซึ่งสิ่งของที่มีลักษณะโดยสภาพไม่คงทนถาวร หรือตามปกติมีอายุ</t>
  </si>
  <si>
    <t>การใช้งานไม่ยืนนาน สิ้นเปลือง หมดไป หรือเปลี่ยนสภาพไปในระยะเวลาอันสั้น เช่น เสื้อสะท้อนแสง หมวก รองเท้า ถุงมือ</t>
  </si>
  <si>
    <t>ชุดหมีดับเพลิงคาดแถบสะท้อนแสง หมวกดับเพลิง ผ้าคลุมศรีษะกันเปลวไฟและความร้อน ถุงมือดับเพลิง(เย็บตะเข็บ)</t>
  </si>
  <si>
    <t>รองเท้าดับเพลิง กระบอง กระบอกไฟฉายกระพริบ กระบองไฟ 3 จังหวะกระพริบ กรวยจราจร เป็นต้น รวมถึงรายจ่าย</t>
  </si>
  <si>
    <t>การปรับปรุงหลักการจำแนกประเภทรายจ่ายตามงบประมาณขององค์กรปกครองส่วนท้องถิ่น</t>
  </si>
  <si>
    <t xml:space="preserve">1) หนังสือกรมส่งเสริมการปกครองท้องถิ่น ด่วนมาก ที่ มท 0808.2/ว 1134 ลงวันที่ 9 มิถุนายน 2558 เรื่อง </t>
  </si>
  <si>
    <t xml:space="preserve">2) หนังสือกรมส่งเสริมการปกครองท้องถิ่น ด่วนที่สุด ที่ มท 0808.2/ว 1248 ลงวันที่ 27 มิถุนายน 2559 เรื่อง </t>
  </si>
  <si>
    <t>แนวทางการพิจารณาสิ่งของที่จัดเป็นวัสดุและครุภัณฑ์ตามหลักการจำแนกประเภทรายจ่ายตามงบประมาณ</t>
  </si>
  <si>
    <t>(ปรากฎในแผนพัฒนาท้องถิ่นสี่ปี พ.ศ. 2561-2564 หน้า 186 ลำดับที่ 1)</t>
  </si>
  <si>
    <t>เพื่อจ่ายเป็นค่าวัสดุเครื่องดับเพลิง รายจ่ายเพื่อให้ได้มาซึ่งสิ่งของที่มีลักษณะโดยสภาพไม่คงทนถาวร หรือตามปกติมีอายุ</t>
  </si>
  <si>
    <t xml:space="preserve">การใช้งานไม่ยืนนาน สิ้นเปลือง หมดไป หรือเปลี่ยนสภาพไปในระยะเวลาอันสั้น เช่น สายส่งน้ำดับเพลิง ท่อดูดน้ำดับเพลิง </t>
  </si>
  <si>
    <t>1. ครุภัณฑ์โฆษณาและเผยแพร่</t>
  </si>
  <si>
    <t>เพื่อจ่ายในการจัดทำโครงการณรงค์ประชาสัมพันธ์เผยแพร่ให้ความรู้แก่ประชาชนในการป้องกันและบรรเทาสาธารณภัย</t>
  </si>
  <si>
    <t>(ปรากฎในแผนพัฒนาท้องถิ่นสี่ปี พ.ศ. 2561-2564 หน้า 187 ลำดับที่ 4)</t>
  </si>
  <si>
    <t>เพื่อจ่ายเป็นเงินเดือนพนักงานส่วนท้องถิ่นประจำปี และเงินปรับปรุงเงินเดือนพนักงานส่วนท้องถิ่นประจำปี จำนวน</t>
  </si>
  <si>
    <t>3 อัตรา โดยจ่ายให้กับพนักงานส่วนท้องถิ่น  ดังนี้</t>
  </si>
  <si>
    <t>4) หนังสือกระทรวงมหาดไทย ที่ มท 0808.2/ว 5862 ลงวันที่ 12 ตุลาคม 2559 เรื่อง หลักเกณฑ์และวิธีการเกี่ยว</t>
  </si>
  <si>
    <t>กับการเบิกจ่ายเงินค่าเช่าบ้านของข้าราชการส่วนท้องถิ่น</t>
  </si>
  <si>
    <t>(ปรากฎในแผนพัฒนาท้องถิ่นสี่ปี พ.ศ. 2561-2564 หน้า 129 ลำดับที่ 1)</t>
  </si>
  <si>
    <t>(ปรากฎในแผนพัฒนาท้องถิ่นสี่ปี พ.ศ. 2561-2564 หน้า 130 ลำดับที่ 3)</t>
  </si>
  <si>
    <t>ซ่อมแซมบำรุงรักษาครุภัณฑ์เองให้ปฏิบัติ  ดังนี้</t>
  </si>
  <si>
    <t>(ปรากฎในแผนพัฒนาท้องถิ่นสี่ปี พ.ศ. 2561-2564 หน้า 129 ลำดับที่ 2)</t>
  </si>
  <si>
    <t>(6)  วัสดุอื่น ๆ</t>
  </si>
  <si>
    <t>(7) ค่าอาหารเสริม (นม)</t>
  </si>
  <si>
    <t xml:space="preserve">(ปรากฎในแผนพัฒนาท้องถิ่นสี่ปี พ.ศ. 2561-2564 หน้า 130 ลำดับที่ 3) </t>
  </si>
  <si>
    <t>(1) ผู้อำนวยการกองสาธารณสุขและสิ่งแวดล้อม จำนวน 1 ตำแหน่ง</t>
  </si>
  <si>
    <t>(2) หัวหน้าฝ่ายบริหารงานสาธารณสุข  จำนวน 1 ตำแหน่ง</t>
  </si>
  <si>
    <t>(3) เจ้าพนักงานธุรการ จำนวน 1 ตำแหน่ง</t>
  </si>
  <si>
    <t>(4) เจ้าพนักงานสาธารณสุข จำนวน 1 ตำแหน่ง</t>
  </si>
  <si>
    <t>(5)  นักวิชาการสาธารณสุข จำนวน 1 ตำแหน่ง</t>
  </si>
  <si>
    <t>1) ระเบียบกระทรวงมหาดไทย ว่าด้วยการกำหนดเงินประโยชน์ตอบแทนอื่นเป็นกรณีพิเศษอันมีลักษณะเป็นเงิน</t>
  </si>
  <si>
    <t>รางวัลประจำปีแก่พนักงานส่วนท้องถิ่นให้เป็นรายจ่ายอื่นขององค์กรปกครองส่วนท้องถิ่น พ.ศ. 2557</t>
  </si>
  <si>
    <t xml:space="preserve">3) หนังสือสำนักงาน ก.จ., ก.ท. และ ก.อบต. ด่วนที่สุด ที่ มท 0809.3/ว 380 ลงวันที่ 26 กุมภาพันธ์ 2558 เรื่อง </t>
  </si>
  <si>
    <t>บำรุงการศึกษาและค่าเล่าเรียน</t>
  </si>
  <si>
    <t>พ.ศ. 2559</t>
  </si>
  <si>
    <t>4. วัสดุก่อสร้าง</t>
  </si>
  <si>
    <t>8.  วัสดุโฆษณาและเผยแพร่</t>
  </si>
  <si>
    <t>10. วัสดุคอมพิวเตอร์</t>
  </si>
  <si>
    <t>11.  วัสดุอื่น ๆ</t>
  </si>
  <si>
    <t>3) พระราชบัญญัติโรคติดต่อ พ.ศ. 2523 ประกอบกับประกาศกระทรวงสาธารณสุข เรื่อง ชื่อโรคติดต่อและ</t>
  </si>
  <si>
    <t>อาการสำคัญ</t>
  </si>
  <si>
    <t>4) พระราชบัญญัติโรคพิษสุนัขบ้า พ.ศ. 2535</t>
  </si>
  <si>
    <t>5) พระราชบัญญัติสาธารณสุข พ.ศ. 2535</t>
  </si>
  <si>
    <t>6) หนังสือกระทรวงมหาดไทย ด่วนที่สุด ที่ มท 0810.5/ว 0120 ลงวันที่ 12 มกราคม 2560 เรื่อง แนวทางการ</t>
  </si>
  <si>
    <t>ดำเนินงานป้องกันและควบคุมโรคพิษสุนัขบ้า</t>
  </si>
  <si>
    <t>(ปรากฎในแผนพัฒนาท้องถิ่นสี่ปี พ.ศ. 2561-2564 หน้า 132 ลำดับที่ 2)</t>
  </si>
  <si>
    <t>ค่าถ่ายเอกสาร ค่าพิมพ์เอกสารและสิ่งพิมพ์ ค่าหนังสือ ค่าใช้จ่ายในการติดต่อสื่อสาร ค่าเช่าอุปกรณ์ต่างๆ ค่ากระเป๋าหรือ</t>
  </si>
  <si>
    <t>เพื่อจ่ายเป็นค่าใช้จ่ายในการจัดทำโครงการล้างตลาดสดเทศบาลตำบลแวงใหญ่ โดยมีค่าใช้จ่ายเกี่ยวกับ ค่าวัสดุและ</t>
  </si>
  <si>
    <t>อุปกรณ์ต่างๆ ค่าจัดซื้อสารเคมีในการทำความสะอาด ค่าใช้จ่ายอื่นที่เกี่ยวข้องและจำเป็นในการดำเนินโครงการ</t>
  </si>
  <si>
    <t>4) พระราชบัญญัติสาธารณสุข พ.ศ. 2535</t>
  </si>
  <si>
    <t>(ปรากฎในแผนพัฒนาท้องถิ่นสี่ปี พ.ศ. 2561-2564 หน้า 134 ลำดับที่ 8)</t>
  </si>
  <si>
    <t xml:space="preserve">เพื่อจ่ายเป็นค่าใช้จ่ายในการจัดทำโครงการจัดการขยะอย่างคุ้มค่าลดภาวะโลกร้อน   โดยมีค่าาใช้จ่ายในโครงการ  ได้แก่ </t>
  </si>
  <si>
    <t xml:space="preserve">ค่าวัสดุ และอุปกรณ์ ค่าป้ายโครงการ  ค่าป้ายรณรงค์ประชาสัมพันธ์ แผ่นพับ ใบปลิว ค่าตอบแทนวิทยากร  ค่าอาหาร  </t>
  </si>
  <si>
    <t>ค่าอาหารว่างและเครื่องดื่ม  ค่าพาหนะค่าการดำเนินการจัดกิจกรรมประกวดชุมชน การดำเนินงานธนาคารขยะตาม</t>
  </si>
  <si>
    <t xml:space="preserve">นโยบายลดภาวะโลกร้อน ค่าจัดทำถังคัดแยกประเภทของขยะ ค่ารางวัลประกวด ค่าใช้จ่ายอื่นที่เกี่ยวข้องและจำเป็นใน </t>
  </si>
  <si>
    <t>เพื่อจ่ายเป็นค่าใช้จ่ายในการจัดทำโครงการควบคุมโรคไข้เลือดออก โดยจ่ายเป็นค่าใช้จ่ายเกี่ยวกับค่าวัสดุ เครื่องเขียน</t>
  </si>
  <si>
    <t>และอุปกรณ์ ค่าประกาศนียบัตร ค่าถ่ายเอกสาร ค่าพิมพ์เอกสารและสิ่งพิมพ์ ค่าหนังสือ ค่าใช้จ่ายในการติดต่อสื่อสาร</t>
  </si>
  <si>
    <t>ค่าเช่าอุปกรณ์ต่างๆ ค่าอาหารว่างและเครื่องดื่ม ค่าตอบแทนวิทยากร ค่าอาหาร ค่าทรายอะเบท ค่าน้ำยาพ่นหมอกควัน</t>
  </si>
  <si>
    <t>กำจัดลูกน้ำยุงลาย ค่าลูกปลาหางนกยูง ค่าน้ำมันเชื้อเพลิงและน้ำมันผสมน้ำยาพ่นหมอกควัน ค่าป้ายโครงการ ค่าป้าย</t>
  </si>
  <si>
    <t>4) หนังสือกระทรวงมหาดไทย ด่วนที่สุด ที่ มท 1891.3/ว 3362 ลงวันที่ 19 สิงหาคม 2556 เรื่อง การดำเนินงาน</t>
  </si>
  <si>
    <t>ป้องกันและควบคุมการระบาดของโรคไข้เลือดออก</t>
  </si>
  <si>
    <t>5) หนังสือกรมส่งเสริมการปกครองท้องถิ่น ด่วนที่สุด ที่ มท 0891.3/ว 731 ลงวันที่ 7 เมษายน 2559 เรื่อง</t>
  </si>
  <si>
    <t>ขอความร่วมมือในการเตรียมความพร้อมรับสถานการณ์ระบาดโรคที่เกิดจากยุงเป็นพาหะ</t>
  </si>
  <si>
    <t>(ปรากฎในแผนพัฒนาท้องถิ่นสี่ปี พ.ศ. 2561-2564 หน้า 132 ลำดับที่ 1)</t>
  </si>
  <si>
    <t>(ปรากฎในแผนพัฒนาท้องถิ่นสี่ปี พ.ศ. 2561-2564 หน้า 194 ลำดับที่ 1)</t>
  </si>
  <si>
    <t>(ปรากฎในแผนพัฒนาท้องถิ่นสี่ปี พ.ศ. 2561-2564 หน้า 133 ลำดับที่ 5)</t>
  </si>
  <si>
    <t>เพื่อจ่ายเป็นค่าใช้จ่ายในการจัดทำโครงการจัดระบบบริการการแพทย์ก่อนถึงโรงพยาบาลของหน่วยกู้ชีพเทศบาลตำบล</t>
  </si>
  <si>
    <t>4) พระราชบัญญัติการแพทย์ฉุกเฉิน พ.ศ. 2551</t>
  </si>
  <si>
    <t>(ปรากฎในแผนพัฒนาท้องถิ่นสี่ปี พ.ศ. 2561-2564 หน้า 134 ลำดับที่ 9)</t>
  </si>
  <si>
    <t>6) ระเบียบกระทรวงมหาดไทย ว่าด้วยค่าใช้จ่ายในการฝึกอบรมขององค์กรปกครองส่วนท้องถิ่น พ.ศ. 2557</t>
  </si>
  <si>
    <t>เพื่อจ่ายเป็นค่าใช้จ่ายในการจัดทำโครงการรักษาความสะอาดในเขตเทศบาลตำบลตำบลแวงใหญ่ โดยมีค่าใช้จ่ายเกี่ยวกับ</t>
  </si>
  <si>
    <t>ค่าวัสดุ และอุปกรณ์ ค่าอาหารว่างและเครื่องดื่ม ค่าอาหาร  ค่าป้ายโครงการ ค่าป้าย ประชาสัมพันธ์ ค่าใช้จ่ายอื่นที่จำเป็น</t>
  </si>
  <si>
    <t>เข้าร่วมการแข่งขันกีฬาขององค์กรปกครองส่วนท้องถิ่น พ.ศ. 2559</t>
  </si>
  <si>
    <t>(ปรากฎในแผนพัฒนาท้องถิ่นสี่ปี พ.ศ. 2561-2564 หน้า 134 ลำดับที่ 7)</t>
  </si>
  <si>
    <t xml:space="preserve">(ปรากฎในแผนพัฒนาท้องถิ่นสี่ปี พ.ศ. 2561-2564 เพิ่มเติม ครั้งที่ 1 พ.ศ. 2560 หน้า 45 ลำดับที่ 1) </t>
  </si>
  <si>
    <t>1) โครงการช่วยเหลือประชาชนด้านที่อยู่อาศัย</t>
  </si>
  <si>
    <t>เพื่อจ่ายเป็นค่าใช้จ่ายในการจัดทำโครงการช่วยเหลือประชาชนด้านที่อยู่อาศัย สำหรับผู้ยากไร้ ไม่มีที่พึ่งพา ไม่มีที่อยู่อาศัยที่</t>
  </si>
  <si>
    <t>(ปรากฎในแผนพัฒนาท้องถิ่นสี่ปี พ.ศ. 2561-2564 หน้า 139 ลำดับที่ 3)</t>
  </si>
  <si>
    <t>(1) ผู้อำนวยการกองช่าง จำนวน 1 ตำแหน่ง</t>
  </si>
  <si>
    <t>(2) หัวหน้าฝ่ายแบบแปลนและก่อสร้าง จำนวน 1 ตำแหน่ง</t>
  </si>
  <si>
    <t>(3) นายช่างโยธา จำนวน 1 ตำแหน่ง</t>
  </si>
  <si>
    <t>(4) นายช่างไฟฟ้า จำนวน 1 ตำแหน่ง</t>
  </si>
  <si>
    <t>(5) วิศวกรโยธา จำนวน 1 ตำแหน่ง</t>
  </si>
  <si>
    <t>กับการศึกษาบุตร</t>
  </si>
  <si>
    <t>โดยจ่ายให้แก่สำนักงานที่ดินจังหวัดขอนแก่น สาขาเมืองพล ตามอัตราที่เรียกเก็บ ตามพระราชบัญญัติ และระเบียบ  ดังนี้</t>
  </si>
  <si>
    <t>3) ระเบียบกระทรวงมหาดไทย ว่าด้วยค่าใช้จ่ายในการรังวัดเกี่ยวกับโฉนดที่ดิน หรือพิสูจน์สอบสวน หรือตรวจสอบ</t>
  </si>
  <si>
    <t>เนื้อที่เกี่ยวกับหนังสือรับรองการทำประโยชน์ (ฉบับที่ 2) พ.ศ. 2558</t>
  </si>
  <si>
    <t>เนื้อที่เกี่ยวกับหนังสือรับรองการทำประโยชน์ พ.ศ. 2542</t>
  </si>
  <si>
    <t>4) ระเบียบกระทรวงมหาดไทย ว่าด้วยค่าใช้จ่ายในการรังวัดเกี่ยวกับโฉนดที่ดิน หรือพิสูจน์สอบสวน หรือตรวจสอบ</t>
  </si>
  <si>
    <t>5) ระเบียบกระทรวงมหาดไทย ว่าด้วยการดูแลรักษาและคุ้มครองป้องกันที่ดินอันเป็นสาธารณสมบัติของแผ่นดิน</t>
  </si>
  <si>
    <t>สำหรับพลเมืองใช้ร่วมกัน พ.ศ. 2553</t>
  </si>
  <si>
    <t>1) หนังสือกรมส่งเสริมการปกครองท้องถิ่น ด่วนมาก ที่ มท 0808.2/ว 1134 ลงวันที่ 9 มิถุนายน 2558 เรื่อง การ</t>
  </si>
  <si>
    <t>ปรับปรุงหลักการจำแนกประเภทรายจ่ายตามงบประมาณขององค์กรปกครองส่วนท้องถิ่น</t>
  </si>
  <si>
    <t>เพื่อจ่ายเป็นค่าวัสดุสำรวจ รายจ่ายเพื่อให้ได้มาซึ่งสิ่งของที่มีลักษณะโดยสภาพไม่คงทนถาวร หรือตามปกติมีอายุการใช้งาน</t>
  </si>
  <si>
    <t>ซ่อมแซมปกติ กรณีเป็นการจ้างเหมาทั้งค่าสิ่งของและค่าแรงงาน ส่วนกรณีที่องค์กรปกครองส่วนท้องถิ่นเป็นผู้ดำเนินการ</t>
  </si>
  <si>
    <t>3) พระราชบัญญัติส่งเสริมและรักษาคุณภาพสิ่งแวดล้อม พ.ศ. 2535</t>
  </si>
  <si>
    <t>4) พระราชบัญญัติรักษาความสะอาดและความเป็นระเบียบเรียบร้อยของบ้านเมือง พ.ศ. 2530</t>
  </si>
  <si>
    <t>5) พระราชบัญญัติสาธารณสุข พ.ศ. 2538</t>
  </si>
  <si>
    <t>สาธารณะที่มีปัญหาในเขตเทศบาลตำบลแวงใหญ่ ตามระเบียบ กฎหมาย และหนังสือสั่งการ  ดังนี้</t>
  </si>
  <si>
    <t>แวงใหญ่ ตามพระราชบัญญัติ ระเบียบ กฎหมาย และหนังสือสั่งการ  ดังนี้</t>
  </si>
  <si>
    <t>ประชาสัมพันธ์ ค่าใช้จ่ายอื่นที่จำเป็นในการจัดทำโครงการ ตามพระราชบัญญัติ และระเบียบ  ดังนี้</t>
  </si>
  <si>
    <t>(ปรากฎในแผนพัฒนาท้องถิ่นสี่ปี พ.ศ. 2561-2564 หน้า 195 ลำดับที่ 1)</t>
  </si>
  <si>
    <t>เพื่อจ่ายเป็นค่าใช้จ่ายในการจัดโครงการจัดกิจรรมพัฒนาเด็กและเยาวชนเนื่องในวันเยาวชนแห่งชาติ โดยมีค่าใช้จ่าย</t>
  </si>
  <si>
    <t>เกี่ยวกับการใช้และการตกแต่งสถานที่ ค่าใช้จ่ายในพิธีเปิดและปิด ค่าวัสดุ เครื่องเขียน และอุปกรณ์ ค่าประกาศนียบัตร</t>
  </si>
  <si>
    <t>สิ่งที่ใช้บรรจุเอกสาร ค่าอาหารว่างและเครื่องดื่ม ค่าตอบแทนวิทยากร ค่าอาหาร ค่าป้ายโครงการ ค่าป้ายประชาสัมพันธ์</t>
  </si>
  <si>
    <t>(ปรากฎในแผนพัฒนาท้องถิ่นสี่ปี พ.ศ. 2561-2564 หน้า 139 ลำดับที่ 2)</t>
  </si>
  <si>
    <t>เพื่อจ่ายเป็นค่าใช้จ่ายในการจัดทำโครงการประชุมประชาคมเพื่อจัดทำแผนชุมชน  เพื่อการส่งเสริม สนับสนุน การจัดทำ</t>
  </si>
  <si>
    <t>แผนชุมชน และกิจกรรมสนับสนุนการจัดประชุมประชาคมแผนชุมชน การพัฒนาผู้นำชุมชน สร้างเครือข่ายองค์กรชุมชน</t>
  </si>
  <si>
    <t>และสนับสนุนการขับเคลื่อนแผนชุมชนแบบบูรณาการ เพื่อนำข้อมูลมาจัดทำแผนพัฒนาท้องถิ่น โดยจ่ายเป็นค่าใช้จ่าย</t>
  </si>
  <si>
    <t>4) หนังสือกระทรวงมหาดไทย ด่วนที่สุด ที่ มท 0810.3/ว 5797 ลงวันที่ 10 ตุลาคม 2559 เรื่อง ซักซ้อมแนวทาง</t>
  </si>
  <si>
    <t>การจัดทำและประสานแผนพัฒนาท้องถิ่นสี่ปี (พ.ศ. 2561 - 2564) ขององค์กรปกครองส่วนท้องถิ่น ตามระเบียบกระทรวง</t>
  </si>
  <si>
    <t>มหาดไทย ว่าด้วยการจัดทำแผนพัฒนาขององค์กรปกครองส่วนท้องถิ่น (ฉบับที่ 2) พ.ศ. 2559</t>
  </si>
  <si>
    <t>5) หนังสือกรมส่งเสริมการปกครองท้องถิ่น ด่วนที่สุด ที่ มท 0810.3/ว 1002 ลงวันที่ 19 พฤษภาคม 2560</t>
  </si>
  <si>
    <t>เรื่อง การเชื่อมโยงและบูรณาการแผนในระดับพื้นที่ ประจำปีงบประมาณ พ.ศ. 2561</t>
  </si>
  <si>
    <t>6) หนังสือกระทรวงมหาดไทย ที่ มท 0891.4/ว 976 ลงวันที่ 11 มีนาคม 2554 เรื่อง การสนับสนุนนโยบายการ</t>
  </si>
  <si>
    <t>ส่งเสริมการเมืองภาคพลเมืองของรัฐ</t>
  </si>
  <si>
    <t>(ปรากฎในแผนพัฒนาท้องถิ่นสี่ปี พ.ศ. 2561-2564 หน้า 209 ลำดับที่ 1)</t>
  </si>
  <si>
    <t>1) ระเบียบกรมพัฒนาสังคมและสวัสดิการ ว่าด้วยสงเคราะห์ครอบครัวผู้มีรายได้น้อยและผู้ไร้ที่พึ่ง พ.ศ. 2552</t>
  </si>
  <si>
    <t xml:space="preserve">(ปรากฎในแผนพัฒนาท้องถิ่นสี่ปี พ.ศ. 2561-2564 หน้า 139 ลำดับที่ 4) </t>
  </si>
  <si>
    <t xml:space="preserve">การใช้และการตกแต่งสถานที่ ค่าใช้จ่ายในพิธีเปิดและปิด ค่าวัสดุ เครื่องเขียน และอุปกรณ์ ค่าประกาศนียบัตร </t>
  </si>
  <si>
    <t xml:space="preserve">เพื่อจ่ายเป็นค่าใช้จ่ายในการโครงการคาราวานเสริมสร้างเด็ก ในด้านวัฒนธรรมภูมิปัญญาท้องถิ่น กิจกรรมส่งเสริมการอ่าน </t>
  </si>
  <si>
    <t>การฝึกอาชีพให้กับเด็กและเยาวชน การปรับเปลี่ยนพฤติกรรมให้กับเด็กและเยาวชนให้ดีขึ้น โดยมีค่าใช้จ่ายเกี่ยวกับ</t>
  </si>
  <si>
    <t>3) พระราชบัญญัติส่งเสริมการพัฒนาเด็กและเยาวชนแห่งชาติ (ฉบับที่ 2) พ.ศ. 2560</t>
  </si>
  <si>
    <t>4) ระเบียบกระทรวงมหาดไทย ว่าด้วยค่าใช้จ่ายในการฝึกอบรมขององค์กรปกครองส่วนท้องถิ่น พ.ศ. 2557</t>
  </si>
  <si>
    <t>(ปรากฎในแผนพัฒนาท้องถิ่นสี่ปี พ.ศ. 2561-2564 หน้า 139 ลำดับที่ 1)</t>
  </si>
  <si>
    <t>1) พระราชับัญญัติเทศบาล พ.ศ. 2496</t>
  </si>
  <si>
    <t>3) หนังสือกรมส่งเสริมการปกครองท้องถิ่น ที่ มท 0808.4/ว 298 ลงวันที่ 10 กุมภาพันธ์ 2559 เรื่อง การจัดส่ง</t>
  </si>
  <si>
    <t>รายงานการเงินและแนวทางการกู้ยืมเงินขององค์กรปกครองส่วนท้องถิ่น</t>
  </si>
  <si>
    <t>เพื่อจ่ายเป็นเงินสมทบกองทุนประกันสังคมของพนักงานจ้างกรณีนายจ้างในอัตราร้อยละ  5  ของค่าจ้างที่เทศบาลจะต้อง</t>
  </si>
  <si>
    <t xml:space="preserve">1)  พระราชบัญญัติประกันสังคม  พ.ศ. 2533  </t>
  </si>
  <si>
    <t>2) หนังสือกระทรวงมหาดไทย ด่วนมาก ที่ มท 0808.2/ว 3616 ลงวันที่ 24 มิถุนายน 2559 เรื่อง ระเบียบ</t>
  </si>
  <si>
    <t>กระทรวงมหาดไทย ว่าด้วยเงินอุดหนุนขององค์กรปกครองส่วนท้องถิ่น พ.ศ. 2559</t>
  </si>
  <si>
    <t xml:space="preserve">ประกอบกิจกรรมตามวัตถุประสงค์ ได้แก่ ค่าอาหารว่างและเครื่องดื่ม ค่าใช้จ่ายเกี่ยวกับสถานที่และค่าใช้จ่ายอื่นๆ </t>
  </si>
  <si>
    <t>ที่จำเป็นและเกี่ยวข้อง ได้แก่ ค่าสถานที่จัดงาน เช่น ค่าเช่าหรือค่าบำรุง ค่าเช่าหรือค่าบริการวัสดุอุปกรณ์ที่จำเป็นในการ</t>
  </si>
  <si>
    <t>จัดงาน รวมค่าติดตั้งรื้อถอน เช่น เครื่องโปรเจคเตอร์ เครื่องเสียง เต้นท์ เวที ค่าใช้จ่ายเกี่ยวกับการรักษาความปลอดภัย</t>
  </si>
  <si>
    <t xml:space="preserve">เช่น ค่าจ้างเหมารักษาความปลอดภัยหรืออื่นๆ ค่าจ้างเหมาทำความสะอาด ค่าใช้จ่ายในการตกแต่ง จัดสถานที่ </t>
  </si>
  <si>
    <t>ค่าสาธารณูปโภคต่างๆ เช่น กระแสไฟฟ้า น้ำประปา โทรทัศน์ รวมถึงค่าติดตั้ง ค่าเช่าอุปกรณ์ และอื่นๆ ที่เกี่ยวข้อง</t>
  </si>
  <si>
    <t>ค่าใช้จ่ายในการประกวดหรือแข่งขัน ได้แก่ ค่าตอบแทนกรรมการตัดสิน ค่าโล่ หรือถ้วยรางวัลที่มอบให้ผู้ชนะการ</t>
  </si>
  <si>
    <t>ประกวดหรือการแข่งขันเป็นการประกาศเกียรติคุณ เงินหรือของรางวัลที่มอบให้ผู้ชนะการประกวดหรือแข่งขัน ค่าจ้าง</t>
  </si>
  <si>
    <t>เหมาจัดนิทรรศการ ค่ามหรศพ การแสดง และค่าใช้จ่ายในการโฆษณาประชาสัมพันธ์งาน เช่น ค่าโฆษณาทางวิทยุ</t>
  </si>
  <si>
    <t>โทรทัศน์ และสื่อประเภทสิ่งพิมพ์ต่างๆ ค่าใช้จ่ายในการออกอากาศทางวิทยุ โทรทัศน์ ค่าจ้างเหมาทำป้ายโฆษณาหรือ</t>
  </si>
  <si>
    <t>(ปรากฎในแผนพัฒนาท้องถิ่นสี่ปี พ.ศ. 2561-2564 หน้า 135 ลำดับที่ 1)</t>
  </si>
  <si>
    <t>เพื่อจ่ายเป็นค่าใช้จ่ายในการดำเนินงานโครงการจัดงานวันขึ้นปีใหม่ โดยจ่ายเป็นค่าใช้จ่ายเกี่ยวกับการดำเนินโครงการ</t>
  </si>
  <si>
    <t xml:space="preserve">ดังนี้ ค่าใช้จ่ายพิธีทางศาสนา ค่ารับรองผู้ที่เชิญมาร่วมงานและผู้มาร่วมประกอบกิจกรรมตามวัตถุประสงค์ ได้แก่ </t>
  </si>
  <si>
    <t xml:space="preserve">ค่าอาหารว่างและเครื่องดื่ม ค่าใช้จ่ายเกี่ยวกับสถานที่และค่าใช้จ่ายอื่นๆ ที่จำเป็นและเกี่ยวข้อง ได้แก่ ค่าสถานที่จัดงาน  </t>
  </si>
  <si>
    <t>เช่น ค่าเช่าหรือค่าบำรุง ค่าเช่าหรือค่าบริการวัสดุอุปกรณ์ที่จำเป็นในการจัดงาน รวมค่าติดตั้งรื้อถอน เช่น</t>
  </si>
  <si>
    <t>เครื่องโปรเจคเตอร์ เครื่องเสียง เต้นท์ เวที ค่าใช้จ่ายเกี่ยวกับการรักษาความปลอดภัย เช่น ค่าจ้างเหมารักษาความ</t>
  </si>
  <si>
    <t xml:space="preserve">หรืออื่นๆ ค่าจ้างเหมาทำความสะอาด ค่าใช้จ่ายในการตกแต่ง จัดสถานที่ ค่าสาธารณูปโภคต่างๆ เช่น กระแสไฟฟ้า </t>
  </si>
  <si>
    <t>น้ำประปา โทรทัศน์ รวมถึงค่าติดตั้ง ค่าเช่าอุปกรณ์ และอื่นๆ ที่เกี่ยวข้อง ค่าใช้จ่ายในการประกวดหรือแข่งขัน ได้แก่</t>
  </si>
  <si>
    <t>ค่าตอบแทนกรรมการตัดสิน ค่าโล่ หรือถ้วยรางวัลที่มอบให้ผู้ชนะการประกวดหรือการแข่งขันเป็นการประกาศเกียรติคุณ</t>
  </si>
  <si>
    <t>เงินหรือของรางวัลที่มอบให้ผู้ชนะการประกวดหรือแข่งขัน ค่าจ้างเหมาจัดนิทรรศการ ค่ามหรศพ การแสดง และ</t>
  </si>
  <si>
    <t>ค่าใช้จ่ายในการโฆษณาประชาสัมพันธ์งาน เช่น ค่าโฆษณาทางวิทยุ โทรทัศน์ และสื่อประเภทสิ่งพิมพ์ต่างๆ</t>
  </si>
  <si>
    <t>ค่าใช้จ่ายในการออกอากาศทางวิทยุ โทรทัศน์ ค่าจ้างเหมาทำป้ายโฆษณาหรือสิ่งพิมพ์ ค่าใช้จ่ายอื่นๆ ที่จำเป็นและ</t>
  </si>
  <si>
    <t>(ปรากฎในแผนพัฒนาท้องถิ่นสี่ปี พ.ศ. 2561-2564 หน้า 135 ลำดับที่ 2)</t>
  </si>
  <si>
    <t>เพื่อจ่ายเป็นค่าใช้จ่ายในการดำเนินงานโครงการจัดงานประเพณีสงกรานต์ โดยจ่ายเป็นค่าใช้จ่ายเกี่ยวกับการดำเนิน</t>
  </si>
  <si>
    <t>(ปรากฎในแผนพัฒนาท้องถิ่นสี่ปี พ.ศ. 2561-2564 หน้า 136 ลำดับที่ 3)</t>
  </si>
  <si>
    <t>เพื่อจ่ายเป็นค่าใช้จ่ายในการจัดทำโครงการหล่อเทียนและถวายเทียนเข้าพรรษา โดยมีค่าใช้จ่ายเกี่ยวกับการดำเนิน</t>
  </si>
  <si>
    <t>(ปรากฎในแผนพัฒนาท้องถิ่นสี่ปี พ.ศ. 2561-2564 หน้า 136 ลำดับที่ 4)</t>
  </si>
  <si>
    <t>เพื่อจ่ายเป็นค่าใช้จ่ายในการจัดทำโครงการจัดขบวนเฉลิมพระเกียรติเนื่องในการจัดงานบุญกุ้มข้าวใหญ่ ไหว้พระธาตุ</t>
  </si>
  <si>
    <t>และผู้มาร่วมประกอบกิจกรรมตามวัตถุประสงค์ ได้แก่ ค่าอาหารว่างและเครื่องดื่ม ค่าใช้จ่ายเกี่ยวกับสถานที่และ</t>
  </si>
  <si>
    <t>ค่าใช้จ่ายอื่นๆ ที่จำเป็นและเกี่ยวข้อง ได้แก่ ค่าสถานที่จัดงาน เช่น ค่าเช่าหรือค่าบำรุง ค่าเช่าหรือค่าบริการวัสดุอุปกรณ์</t>
  </si>
  <si>
    <t>ที่จำเป็นในการจัดงาน รวมค่าติดตั้งรื้อถอน เช่น เครื่องโปรเจคเตอร์ เครื่องเสียง เต้นท์ เวที ค่าใช้จ่ายเกี่ยวกับการรักษา</t>
  </si>
  <si>
    <t xml:space="preserve">ความปลอดภัย เช่น ค่าจ้างเหมารักษาความสะอาดหรืออื่นๆ  ค่าใช้จ่ายในการตกแต่ง จัดสถานที่ ค่าสาธารณูปโภคต่างๆ </t>
  </si>
  <si>
    <t>เช่น กระแสไฟฟ้า น้ำประปา โทรทัศน์ รวมถึงค่าติดตั้ง ค่าเช่าอุปกรณ์ และอื่นๆ ที่เกี่ยวข้อง ค่าใช้จ่ายในการประกวดหรือ</t>
  </si>
  <si>
    <t>แข่งขัน ได้แก่ ค่าตอบแทนกรรมการตัดสิน ค่าโล่ หรือถ้วยรางวัลที่มอบให้ผู้ชนะการประกวดหรือการแข่งขันเป็นการ</t>
  </si>
  <si>
    <t xml:space="preserve">ประกาศเกียรติคุณ เงินหรือของรางวัลที่มอบให้ผู้ชนะการประกวดหรือแข่งขัน ค่าจ้างเหมาจัดนิทรรศการ ค่ามหรศพ </t>
  </si>
  <si>
    <t>การแสดง และค่าใช้จ่ายในการโฆษณาประชาสัมพันธ์งาน เช่น ค่าโฆษณาทางวิทยุ โทรทัศน์ และสื่อประเภทสิ่งพิมพ์ต่างๆ</t>
  </si>
  <si>
    <t>(ปรากฎในแผนพัฒนาท้องถิ่นสี่ปี พ.ศ. 2561-2564 หน้า 136 ลำดับที่ 6)</t>
  </si>
  <si>
    <t>เพื่อจ่ายเป็นเงินอุดหนุนที่ทำการปกครองอำเภอแวงใหญ่ ในการดำเนินงานตามโครงการประเพณีบุญกุ้มข้าวใหญ่</t>
  </si>
  <si>
    <t xml:space="preserve">(ปรากฎในแผนพัฒนาท้องถิ่นสี่ปี พ.ศ. 2561-2564 เพิ่มเติม ครั้งที่ 1 พ.ศ. 2560 หน้า 42 ลำดับที่ 11) </t>
  </si>
  <si>
    <t>เพื่อจ่ายเป็นเงินอุดหนุนเหล่ากาชาดจังหวัดขอนแก่น ในการดำเนินงานตามโครงการสนับสนุนภารกิจของเหล่ากาชาด</t>
  </si>
  <si>
    <t xml:space="preserve">(ปรากฎในแผนพัฒนาท้องถิ่นสี่ปี พ.ศ. 2561-2564 เพิ่มเติม ครั้งที่ 1 พ.ศ. 2560 หน้า 39 ลำดับที่ 4) </t>
  </si>
  <si>
    <t>เพื่อจ่ายเป็นเงินอุดหนุนคณะกรรมการหมู่บ้าน  หมู่ที่ 2 บ้านดอนบาลไท ในการดำเนินงานตามโครงการจัดงานฉลอง</t>
  </si>
  <si>
    <t xml:space="preserve">(ปรากฎในแผนพัฒนาท้องถิ่นสี่ปี พ.ศ. 2561-2564 เพิ่มเติม ครั้งที่ 1 พ.ศ. 2560 หน้า 40 ลำดับที่ 5) </t>
  </si>
  <si>
    <t xml:space="preserve">(ปรากฎในแผนพัฒนาท้องถิ่นสี่ปี พ.ศ. 2561-2564 เพิ่มเติม ครั้งที่ 1 พ.ศ. 2560 หน้า 40 ลำดับที่ 6) </t>
  </si>
  <si>
    <t xml:space="preserve">(ปรากฎในแผนพัฒนาท้องถิ่นสี่ปี พ.ศ. 2561-2564 เพิ่มเติม ครั้งที่ 1 พ.ศ. 2560 หน้า 40 ลำดับที่ 7) </t>
  </si>
  <si>
    <t>4. อุดหนุนโครงการปฏิบัติธรรมและจัดอยู่ปริวาสกรรมบวชศิลจาริณี</t>
  </si>
  <si>
    <t xml:space="preserve">(ปรากฎในแผนพัฒนาท้องถิ่นสี่ปี พ.ศ. 2561-2564 เพิ่มเติม ครั้งที่ 1 พ.ศ. 2560 หน้า 42 ลำดับที่ 10) </t>
  </si>
  <si>
    <t>เพื่อจ่ายเป็นค่าใช้จ่ายในการการจัดทำโครงการส่งเสริมและพัฒนาศูนย์บริการและถ่ายทอดเทคโนโลยีการเกษตร</t>
  </si>
  <si>
    <t>โดยมีค่าใช้จ่ายเกี่ยวกับ ค่าดำเนินการจัดประชุมคณะกรรมการบริหาร เช่น ค่าอาหารว่างและเครื่องดื่ม ค่าอาหาร  และ</t>
  </si>
  <si>
    <t>ค่าใช้จ่ายเกี่ยวกับค่าจัดทำป้ายประชาสัมพันธ์หรือป้ายแนะนำองค์ความรู้ด้านเทคโนโลยีการเกษตร เพื่อปรับปรุงศูนย์</t>
  </si>
  <si>
    <t>(ปรากฎในแผนพัฒนาท้องถิ่นสี่ปี พ.ศ. 2561-2564 หน้า 149 ลำดับที่ 7)</t>
  </si>
  <si>
    <t>เพื่อจ่ายเป็นค่าใช้จ่ายในการจัดทำโครงการอบรมให้ความรู้แก่ประชาชนด้านการเกษตร เช่น การเลี้ยงโคเนื้อ การเลี้ยง</t>
  </si>
  <si>
    <t>กระบือ การทำนาหยอด การผลิตข้าวหอมมะลิปลอดสารพิษ การปลูกผักปลอดสารพิษ การเพาะเห็ดฟางแบบกองเตี้ย</t>
  </si>
  <si>
    <t xml:space="preserve">การส่งเสริมการใช้ปุ๋ยหมัก การจัดทำไร่นาสวนผสม การรณรงค์ไม่เผาตอซังข้าว โดยมีค่าใช้จ่ายเกี่ยวกับ ค่าวัสดุ </t>
  </si>
  <si>
    <t>ค่าเครื่องเขียน และอุปกรณ์ ค่าอาหารว่างและเครื่องดื่ม  ค่าอาหาร  ค่าป้ายโครงการ ค่าป้ายประชาสัมพันธ์ ค่าใช้จ่าย</t>
  </si>
  <si>
    <t>พ.ศ. 2548</t>
  </si>
  <si>
    <t>พ.ศ. 2553</t>
  </si>
  <si>
    <t>แนวทางปฏิบัติตามระเบียบกระทรวงมหาดไทย ว่าด้วยหลักเกณฑ์การจ่ายเบี้ยยังชีพผู้สูงอายุขององค์กรปกครองส่วน</t>
  </si>
  <si>
    <t>ท้องถิ่น พ.ศ. 2553 และระเบียบกระทรวงมหาดไทย ว่าด้วยหลักเกณฑ์การจ่ายเบี้ยความพิการให้คนพิการขององค์กร</t>
  </si>
  <si>
    <t>ปกครองส่วนท้องถิ่น พ.ศ. 2553</t>
  </si>
  <si>
    <t>(ปรากฎในแผนพัฒนาท้องถิ่นสี่ปี พ.ศ. 2561-2564 หน้า 144 ลำดับที่ 3)</t>
  </si>
  <si>
    <t>ส่วนท้องถิ่น พ.ศ. 2553</t>
  </si>
  <si>
    <t>3) ระเบียบกระทรวงมหาดไทย ว่าด้วยหลักเกณฑ์การจ่ายเบี้ยความพิการให้คนพิการขององค์กรปกครอง</t>
  </si>
  <si>
    <t>ส่วนท้องถิ่น (ฉบับที่ 2) พ.ศ. 2559</t>
  </si>
  <si>
    <t>จ่ายเบี้ยความพิการ ตามระเบียบกระทรวงมหาดไทย ว่าด้วยหลักเกณฑ์การจ่ายเบี้ยความพิการขององค์กรปกครองส่วน</t>
  </si>
  <si>
    <t>ท้องถิ่น พ.ศ. 2553 (ฉบับที่ 2) พ.ศ. 2559</t>
  </si>
  <si>
    <t>(ปรากฎในแผนพัฒนาท้องถิ่นสี่ปี พ.ศ. 2561-2564 หน้า 144 ลำดับที่ 1)</t>
  </si>
  <si>
    <t>พ.ศ. 2548 ข้อ 16 และ ข้อ 17</t>
  </si>
  <si>
    <t>(ปรากฎในแผนพัฒนาท้องถิ่นสี่ปี พ.ศ. 2561-2564 หน้า 144 ลำดับที่ 2)</t>
  </si>
  <si>
    <t>เพื่อสำรองจ่าย เป็นรายจ่ายที่ตั้งไว้เพื่อใช้จ่ายกรณีฉุกเฉินที่มีสาธารณภัยเกิดขึ้น หรือบรรเทาปัญหาความเดือดร้อนของ</t>
  </si>
  <si>
    <t>1) พระราชบัญญัติป้องกันและบรรเทาสาธารณภัย พ.ศ. 2560</t>
  </si>
  <si>
    <t xml:space="preserve">ประชาชนกรณีเกิดสาธารณภัยขององค์กรปกครองส่วนท้องถิ่น </t>
  </si>
  <si>
    <t>2)  หนังสือกระทรวงมหาดไทย ด่วนมาก ที่ มท  0313. 4 /ว 667  ลงวันที่  12  มีนาคม  2545  เรื่อง  การช่วยเหลือ</t>
  </si>
  <si>
    <t>3)  หนังสือกระทรวงมหาดไทย ด่วนที่สุด ที่ มท 0808.2/ว 4224  ลงวันที่  10 ตุลาคม 2554  เรื่องการช่วยเหลือผู้</t>
  </si>
  <si>
    <t>ประสบอุทกภัย  น้ำท่วมฉับพลัน  น้ำป่าไหลหลาก  และน้ำล้นตลิ่ง</t>
  </si>
  <si>
    <t>และวิธีการปฏิบัติสำหรับองค์กรปกครองส่วนท้องถิ่นในการช่วยเหลือองค์กรปกครองส่วนท้องถิ่นอื่นและจังหวัดที่ประสบ</t>
  </si>
  <si>
    <t>สาธารณภัยตามพระราชบัญญัติป้องกันและบรรเทาสาธารณภัย พ.ศ. 2560</t>
  </si>
  <si>
    <t>(ปรากฎในแผนพัฒนาท้องถิ่นสี่ปี พ.ศ. 2561-2564 หน้า 187 ลำดับที่ 5)</t>
  </si>
  <si>
    <t>1)  ค่าบำรุงสมาคมสันนิบาตเทศบาลแห่งประเทศไทย (ส.ท.ท.)</t>
  </si>
  <si>
    <t>เพื่อจ่ายเป็นค่าบำรุงสันนิบาตเทศบาลแห่งประเทศไทย  ตามระเบียบกระทรวงมหาดไทย ว่าด้วยรายจ่ายขององค์กร</t>
  </si>
  <si>
    <t>ปกครองส่วนท้องถิ่นเกี่ยวกับค่าบำรุงสมาคม พ.ศ. 2555 และข้อบังคับสมาคมสันนิบาตเทศบาลแห่งประเทศไทย</t>
  </si>
  <si>
    <t>พ.ศ. 2556 กำหนดว่าสมาชิกต้องชำระค่าบำรุงให้แก่สมาคมสันนิบาตเป็นรายปีตามเกณฑ์ที่ที่ประชุมใหญ่เป็นผู้กำหนด</t>
  </si>
  <si>
    <t>โดยพิจารณาจากรายรับจริงประจำปีที่ผ่านมาของเทศบาล ยกเว้นเงินกู้ เงินจ่ายขาดและเงินอุดหนุนทุกประเภท แต่ต้อง</t>
  </si>
  <si>
    <t>คำนวณได้  ดังนี้</t>
  </si>
  <si>
    <t xml:space="preserve">                    - เงินอุดหนุนระบุวัตถุประสงค์           9,239,145    บาท           </t>
  </si>
  <si>
    <r>
      <rPr>
        <b/>
        <u val="double"/>
        <sz val="15"/>
        <rFont val="Cordia New"/>
        <family val="2"/>
      </rPr>
      <t>หัก</t>
    </r>
    <r>
      <rPr>
        <sz val="15"/>
        <rFont val="Cordia New"/>
        <family val="2"/>
      </rPr>
      <t xml:space="preserve">  รายรับ  - เงินอุดหนุนทั่วไป                           10,281,659    บาท      </t>
    </r>
  </si>
  <si>
    <t>เพื่อจ่ายเป็นค่าใช้จ่ายในการจัดการจราจรในเขตเทศบาล  โดยจ่ายเป็นค่าจัดหาอุปกรณ์ในสิ่งที่ประชาชนได้รับประโยชน์</t>
  </si>
  <si>
    <t>โดยตรง ได้แก่ การจัดหาเครื่องมือเครื่องใช้เกี่ยวกับกิจการจราจร เช่น เครื่องหมายจราจร สัญญาณไฟ แผงกั้น สีตีเส้น</t>
  </si>
  <si>
    <t>1) หนังสือกระทรวงมหาดไทย ด่วนมาก ที่ มท 0313.4/ว 3203 ลงวันที่ 4 ตุลาคม 2539 เรื่อง การตั้ง</t>
  </si>
  <si>
    <t>งบประมาณและเบิกเงินค่าใช้จ่ายในการจัดการจราจร</t>
  </si>
  <si>
    <t>เพื่อจ่ายเป็นเงินช่วยพิเศษในกรณีที่พนักงาน ลูกจ้าง พนักงานจ้างของเทศบาลถึงแก่ความตายในระหว่างรับราชการ</t>
  </si>
  <si>
    <t>เพื่อจ่ายเป็นเงินสมทบกองทุนหลักประกันสุขภาพในระดับเทศบาล  ไม่น้อยกว่า ร้อยละ 50  ของค่าบริการสาธารณสุขที่ได้รับจาก</t>
  </si>
  <si>
    <t>1)  ประกาศคณะกรรมการการกระจายอำนาจให้แก่องค์กรปกครองส่วนท้องถิ่น  เรื่อง  หลักเกณฑ์การสนับสนุนของ</t>
  </si>
  <si>
    <t>องค์การบริหารจังหวัด  เทศบาล  และองค์การบริหารส่วนตำบลในการให้บริการสาธารณะ  ลงวันที่  23  พฤศจิกายน  2552</t>
  </si>
  <si>
    <t xml:space="preserve">4) หนังสือกระทรวงมหาดไทย ด่วนที่สุด 0808.2/ว 3616 ลงวันที่ 24 มิถุนายน 2559 เรื่อง ระเบียบกระทรวงมหาดไทย </t>
  </si>
  <si>
    <t>ว่าด้วยเงินอุดหนุนขององค์กรปกครองส่วนท้องถิ่น พ.ศ. 2559</t>
  </si>
  <si>
    <t xml:space="preserve">5)  หนังสือกระทรวงมหาดไทย ด่วนที่สุด  ที่ มท 0891.3/ว 1263  ลงวันที่  30  พฤษภาคม  2557  </t>
  </si>
  <si>
    <t>เรื่อง การดำเนินงานกองทุนหลักประกันสุขภาพ</t>
  </si>
  <si>
    <t xml:space="preserve">7)  หนังสือกรมส่งเสริมการปกครองท้องถิ่น  ด่วนที่สุด  ที่ มท 0891.3/ว 2199  ลงวันที่  10 พฤศจิกายน 2552  </t>
  </si>
  <si>
    <t xml:space="preserve">8)  หนังสือกรมส่งเสริมการปกครองท้องถิ่น  ที่ มท 0891.3/ว 1514  ลงวันที่  26  กรกฎาคม  2554  </t>
  </si>
  <si>
    <t>ซักซ้อมแนวทางการจัดทำงบประมาณรายจ่ายประจำปีงบประมาณ พ.ศ.2558 รายการเงินอุดหนุนทั่วไป : สำหรับสงเคราะห์</t>
  </si>
  <si>
    <t>เบี้ยยังชีพผู้ป่วยเอดส์ และการสนับสนุนการบริการสาธารณุสข และรายการรายจ่ายที่เป็นภาระผูกพัน (การสบทบกองทุน</t>
  </si>
  <si>
    <t>หลักประกันสุขภาพ)</t>
  </si>
  <si>
    <r>
      <t>3) ระเบียบกระทรวงมหาดไทย ว่าด้วยเงินอุดหนุนขององค์กรปกครองส่วนท้องถิ่น พ.ศ. 2559</t>
    </r>
    <r>
      <rPr>
        <sz val="14"/>
        <color indexed="8"/>
        <rFont val="Cordia New"/>
        <family val="2"/>
      </rPr>
      <t xml:space="preserve"> </t>
    </r>
  </si>
  <si>
    <r>
      <t xml:space="preserve">9)  หนังสือกรมส่งเสริมการปกครองท้องถิ่น  ด่วนที่สุด  ที่  มท 0891.3/ว 1202  ลงวันที่  17  กรกฎาคม  2557  </t>
    </r>
    <r>
      <rPr>
        <sz val="14"/>
        <color indexed="63"/>
        <rFont val="Cordia New"/>
        <family val="2"/>
      </rPr>
      <t xml:space="preserve">เรื่อง </t>
    </r>
  </si>
  <si>
    <t xml:space="preserve">1)  พระราชกฤษฎีกา การจ่ายเงินเดือน เงินปี บำเหน็จ บำนาญ และเงินอื่นในลักษณะเดียวกัน พ.ศ. 2535 </t>
  </si>
  <si>
    <t>10. เงินสมทบกองทุนบำเหน็จบำนาญข้าราชการส่วนท้องถิ่น   (ก.บ.ท.)</t>
  </si>
  <si>
    <t>เพื่อจ่ายเป็นเงินสมทบกองทุนบำเหน็จบำนาญข้าราชการส่วนท้องถิ่น (ก.บ.ท.) ตามพระราชบัญญัติบำเหน็จบำนาญ</t>
  </si>
  <si>
    <t>ข้าราชการส่วนท้องถิ่น พ.ศ. 2500 โดยคำนวณตั้งจ่ายในอัตราร้อยละ 2 ของประมาณการรายรับทุกประเภทประจำปี</t>
  </si>
  <si>
    <t>2) ระเบียบกระทรวงมหาดไทย ว่าด้วยเงินบำเหน็จบำนาญข้าราชการส่วนท้องถิ่น พ.ศ. 2546</t>
  </si>
  <si>
    <t xml:space="preserve">(ปรากฎในแผนพัฒนาท้องถิ่นสี่ปี พ.ศ. 2561-2564 เพิ่มเติม ครั้งที่ 1 พ.ศ. 2560 หน้า 48 ลำดับที่ 1) </t>
  </si>
  <si>
    <t>เพื่อจ่ายเป็นเงินอุดหนุนศูนย์อำนวยการพลังแผ่นดินเอาชนะยาเสพติดจังหวัดขอนแก่น  (ศพส.จ.ขก.) ในการดำเนินงาน</t>
  </si>
  <si>
    <t xml:space="preserve">(ปรากฎในแผนพัฒนาท้องถิ่นสี่ปี พ.ศ. 2561-2564 เพิ่มเติม ครั้งที่ 1 พ.ศ. 2560 หน้า 48 ลำดับที่ 2) </t>
  </si>
  <si>
    <t xml:space="preserve">หลังคา ฯลฯ กรณีเป็นการจ้างเหมาทั้งค่าสิ่งของและค่าแรงงาน ให้จ่ายจากค่าใช้สอย ส่วนกรณีที่องค์กรปกครอง </t>
  </si>
  <si>
    <t>ส่วนท้องถิ่นเป็นผู้ดำเนินการซ่อมแซมบำรุงรักษาทรัพย์สินเองให้ปฏิบัติ ดังนี้</t>
  </si>
  <si>
    <t>1) ค่าจ้างเหมาแรงงานของบุคคลภายนอกให้จ่ายจากค่าใช้สอย</t>
  </si>
  <si>
    <t>2) ค่าสิ่งของที่ซื้อมาใช้ในการบำรุงรักษาทรัพย์สินให้จ่ายจากวัสดุ</t>
  </si>
  <si>
    <t>เพื่อจ่ายเป็นค่าใช้จ่ายในการจัดทำโครงการงานพระราชพิธี รัฐพิธีและวันสำคัญของชาติ  โดยมีค่าใช้จ่ายเกี่ยวกับการดำเนิน</t>
  </si>
  <si>
    <t>โครงการดังนี้ ค่าวัสดุ ธงตราสัญลักษณ์ ภาพพระบรมยาลักษณ์ ค่าใช้จ่ายพิธีทางศาสนา ค่ารับรองผู้ที่เชิญมาร่วมงาน</t>
  </si>
  <si>
    <t>4) หนังสือกระทรวงมหาดไทย ด่วนที่สุด ที่ มท 0808.2/ว 2989 ลงวันที่ 31 พฤษภาคม 2560 เรื่อง ซักซ้อมแนวทาง</t>
  </si>
  <si>
    <t>(ปรากฎในแผนพัฒนาท้องถิ่นสี่ปี พ.ศ. 2561-2564 หน้า 128 ลำดับที่ 1)</t>
  </si>
  <si>
    <t xml:space="preserve">บุคคลของเทศบาล (ฉบับที่ 62) พ.ศ. 2559 </t>
  </si>
  <si>
    <t>เพื่อจ่ายเงินค่าตอบแทนการปฏิบัติงานนอกเวลาราชการให้แก่พนักงานเทศบาล  ลูกจ้างประจำ และพนักงานจ้าง ที่ได้รับ</t>
  </si>
  <si>
    <t>4) หนังสือกระทรวงมหาดไทย ที่ มท 0808.2/ว 5862 ลงวันที่ 12 ตุลาคม 2559 เรื่อง หลักเกณฑ์และวิธีการเกี่ยวกับ</t>
  </si>
  <si>
    <t>การเบิกจ่ายเงินค่าเช่าบ้านของข้าราชการส่วนท้องถิ่น</t>
  </si>
  <si>
    <t>สาธารณภัยและให้ความรู้กับยาเสพติดและการเกิดอุบัติเหตุทางถนน</t>
  </si>
  <si>
    <t>4) หนังสือกระทรวงมหาดไทย ที่ มท 0808.2/ว 5862 ลงวันที่ 12 ตุลาคม 2559 เรื่อง หลักเกณฑ์และวิธีการ</t>
  </si>
  <si>
    <t>เกี่ยวกับการเบิกจ่ายเงินค่าเช่าบ้านของข้าราชการส่วนท้องถิ่น</t>
  </si>
  <si>
    <t>เพื่อจ่ายเป็นค่าวัสดุก่อสร้าง  รายจ่ายเพื่อให้ได้มาซึ่งสิ่งของที่มีลักษณะโดยสภาพไม่คงทนถาวร หรือตามปกติมีอายุการใช้</t>
  </si>
  <si>
    <t>2. โครงการล้างตลาดสด</t>
  </si>
  <si>
    <t>3. โครงการจัดการขยะอย่างคุ้มค่าลดภาวะโลกร้อน</t>
  </si>
  <si>
    <t>5)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</si>
  <si>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4. โครงการควบคุมโรคไข้เลือดออก</t>
  </si>
  <si>
    <t>แวงใหญ่ โดยจ่ายเป็นค่าใช้จ่ายเกี่ยวกับ ค่าวัสดุ เครื่องเขียน และอุปกรณ์ ค่าประกาศนียบัตร ค่าถ่ายเอกสาร ค่าพิมพ์</t>
  </si>
  <si>
    <t>เอกสารและสิ่งพิมพ์ ค่าหนังสือ ค่าใช้จ่ายในการติดต่อสื่อสาร ค่าเช่าอุปกรณ์ต่างๆ ค่าอาหารว่างและเครื่องดื่ม ค่าตอบแทน</t>
  </si>
  <si>
    <t xml:space="preserve">วิทยากร  ค่าอาหาร  ค่าป้ายโครงการ ค่าป้าย ประชาสัมพันธ์ ค่าใช้จ่ายในการประชาสัมพันธ์ระบบการแพทย์ฉุกเฉินเทศบาล </t>
  </si>
  <si>
    <t>7) หนังสือกระทรวงมหาดไทย ที่ มท 0891.3/ว 2826 ลงวันที่ 17 กันยายน 2553 เรื่อง การดำเนินงานและ</t>
  </si>
  <si>
    <t>บริหารจัดการระบบการแพทย์ฉุกเฉินขององค์กรปกครองส่วนท้องถิ่น</t>
  </si>
  <si>
    <t>(1) โครงการปรับปรุงหลังคาตลาดสดเทศบาลตำบลแวงใหญ่</t>
  </si>
  <si>
    <t>เพื่อจ่ายเป็นค่าใช้จ่ายในการจัดทำโครงการปลูกป่ารักษ์โลกเพิ่มพื้นที่สีเขียวในสถานที่ราชการ  ชุมชน  ริมคลอง  ป่าเสื่อม</t>
  </si>
  <si>
    <t>โทรม  พื้นที่สาธารณะต่าง ๆ โดยมีค่าใช้จ่ายเกี่ยวกับค่าจัดซื้อวัสดุอุปกรณ์ ค่าจัดซื้อต้นไม้ หญ้า ค่าป้ายโครงการ ค่าป้าย</t>
  </si>
  <si>
    <t xml:space="preserve">3) ระเบียบกระทรวงมหาดไทย ว่าด้วยการจัดทำแผนพัฒนาขององค์กรปกครองส่วนท้องถิ่น (ฉบับที่ 2) </t>
  </si>
  <si>
    <t>เพื่อจ่ายเป็นค่าใช้จ่ายในการจัดกิจกรรมออกเยี่ยมบ้านผู้สูงอายุและผู้พิการ เพื่อให้ความรู้ในการดำเนินชีวิต การตรวจ</t>
  </si>
  <si>
    <t>สุขภาพเบื้องต้นแก่ผู้สูงอายุและผู้พิการ การให้ความรู้ด้านการสร้างความเข้มแข็งแก่สถาบันครอบครัว เป็นการสร้าง</t>
  </si>
  <si>
    <t>เพื่อจ่ายเป็นเงินอุดหนุนศูนย์ปฏิบัติการป้องกันและปราบปรามยาเสพติดอำเภอแวงใหญ่และที่ทำการปกครองอำเภอ</t>
  </si>
  <si>
    <t>1)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</si>
  <si>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เพื่อจ่ายเป็นค่าใช้จ่ายในการดำเนินงานโครงการจัดงานฉลองศาลเจ้าปู่หลวงกลางและงานประเพณีลอยกระทง โดย</t>
  </si>
  <si>
    <t>จ่ายเป็นค่าใช้จ่ายเกี่ยวกับการดำเนินโครงการ ดังนี้ ค่าใช้จ่ายพิธีทางศาสนา ค่ารับรองผู้ที่เชิญมาร่วมงานและผู้มาร่วม</t>
  </si>
  <si>
    <t xml:space="preserve">โครงการดังนี้ ค่าใช้จ่ายพิธีทางศาสนา ค่ารับรองผู้ที่เชิญมาร่วมงานและผู้มาร่วมประกอบกิจกรรมตามวัตถุประสงค์ </t>
  </si>
  <si>
    <t>ได้แก่ ค่าอาหารว่างและเครื่องดื่ม ค่าใช้จ่ายเกี่ยวกับสถานที่และค่าใช้จ่ายอื่นๆ ที่จำเป็นและเกี่ยวข้อง ได้แก่ ค่าสถานที่</t>
  </si>
  <si>
    <t>จัดงาน เช่น ค่าเช่าหรือค่าบำรุง ค่าเช่าหรือค่าบริการวัสดุอุปกรณ์ที่จำเป็นในการจัดงาน รวมค่าติดตั้งรื้อถอน เช่น</t>
  </si>
  <si>
    <t>ค่าตอบแทนกรรมการตัดสิน ค่าโล่ หรือถ้วยรางวัลที่มอบให้ผู้ชนะการประกวดหรือการแข่งขันเป็นการประกาศเกียรติ</t>
  </si>
  <si>
    <t>คุณเงินหรือของรางวัลที่มอบให้ผู้ชนะการประกวดหรือแข่งขัน ค่าจ้างเหมาจัดนิทรรศการ ค่ามหรศพ การแสดง และ</t>
  </si>
  <si>
    <t>ได้แก่ค่าอาหารว่างและเครื่องดื่ม ค่าใช้จ่ายเกี่ยวกับสถานที่และค่าใช้จ่ายอื่นๆ ที่จำเป็นและเกี่ยวข้อง ได้แก่ ค่าสถานที่</t>
  </si>
  <si>
    <t>คุณ  เงินหรือของรางวัลที่มอบให้ผู้ชนะการประกวดหรือแข่งขัน ค่าจ้างเหมาจัดนิทรรศการ ค่ามหรศพ การแสดง และ</t>
  </si>
  <si>
    <t>เจดีย์ของดีแวงใหญ่ โดยมีค่าใช้จ่ายเกี่ยวกับการดำเนินโครงการดังนี้ ค่าใช้จ่ายพิธีทางศาสนา ค่ารับรองผู้ที่เชิญมาร่วม</t>
  </si>
  <si>
    <t>งานและผู้มาร่วมประกอบกิจกรรมตามวัตถุประสงค์ ได้แก่ ค่าอาหารว่างและเครื่องดื่ม ค่าใช้จ่ายเกี่ยวกับสถานที่และ</t>
  </si>
  <si>
    <t>การแสดง และค่าใช้จ่ายในการโฆษณาประชาสัมพันธ์งาน เช่น ค่าโฆษณาทางวิทยุ โทรทัศน์ และสื่อประเภทสิ่งพิมพ์</t>
  </si>
  <si>
    <t>ต่างๆ ค่าใช้จ่ายในการออกอากาศทางวิทยุ โทรทัศน์ ค่าจ้างเหมาทำป้ายโฆษณาหรือสิ่งพิมพ์ ค่าใช้จ่ายอื่นๆ ที่จำเป็น</t>
  </si>
  <si>
    <t xml:space="preserve">ของดีแวงใหญ่  </t>
  </si>
  <si>
    <t>เพื่อจ่ายเป็นเงินอุดหนุนคณะกรรมการหมู่บ้าน  หมู่ที่ 1 บ้านแวงใหญ่ ในการดำเนินงานตามโครงการจัดงานบุญ</t>
  </si>
  <si>
    <t>เพื่อจ่ายเป็นเงินอุดหนุนคณกรรมการหมู่บ้าน หมู่ที่ 1,3,4,5,6 และหมู่ที่ 7 ตำบลแวงใหญ่ อำเภอแวงใหญ่ จังหวัด</t>
  </si>
  <si>
    <t>เพื่อจ่ายเป็นเงินอุดหนุนคณะกรรมการหมู่บ้าน หมู่ที่ 5 บ้านบะแค ในการดำเนินงานตามโครงการปฏิบัติธรรมและ</t>
  </si>
  <si>
    <t xml:space="preserve">หลักเกณฑ์ในการพิจารณาการขอกู้เงินขององค์การบริหารส่วนจังหวัด เทศบาล และเมืองพัทยา </t>
  </si>
  <si>
    <t xml:space="preserve">2) หนังสือกระทรวงมหาดไทย ด่วนที่สุดที่ มท 0808.3/ว 4715 ลงวันที่ 23 พฤศจิกายน 2544  เรื่อง </t>
  </si>
  <si>
    <t xml:space="preserve">2) หนังสือกระทรวงมหาดไทย ด่วนที่สุดที่ มท 0808.3/ว 4715 ลงวันที่ 23 พฤศจิกายน 2544 เรื่อง </t>
  </si>
  <si>
    <t>(14) โครงการประเมินความพึงพอใจในการให้บริการประชาชน</t>
  </si>
  <si>
    <t>(15) โครงการวันท้องถิ่นไทย (18 มีนาคม )</t>
  </si>
  <si>
    <t>(16) โครงการฝึกอบรมวินัยและการรักษาวินัยเบื้องต้น</t>
  </si>
  <si>
    <t>(17) โครงการช่วยเหลือประชาชนด้านที่อยู่อาศัย</t>
  </si>
  <si>
    <t>(18) โครงการเฉลิมพระเกียรติพระบาทสมเด็จพระเจ้าอยู่หัวและสมเด็จพระนางเจ้าพระบรมราชินีนาถและการจัดงานรัฐพิธีในวันสำคัญต่างๆ ของทางราชการ</t>
  </si>
  <si>
    <t>(19) โครงการเทศบาลเคลื่อนที่</t>
  </si>
  <si>
    <t>(2) โครงการปรับปรุงห้องประชุมเทศบาลตำบลแวงใหญ่    (อาคารหลังเก่า)</t>
  </si>
  <si>
    <t>(3) โครงการเพิ่มประสิทธิภาพในการจัดเก็บและพัฒนารายได้</t>
  </si>
  <si>
    <t xml:space="preserve">   - ค่าเช่าบ้าน</t>
  </si>
  <si>
    <t>(5) โครงการรณงค์ประชาสัมพันธ์เผยแพร่ให้ความรู้แก่ประชาชนในการป้องกันและบรรเทาสาธารณภัยและให้ความรู้เกี่ยวกับยาเสพติดและการเกิดอุบัติเหตุทางถนน</t>
  </si>
  <si>
    <t>3. ครุภัณฑ์คอมพิวเตอร์</t>
  </si>
  <si>
    <t>4. ครุภัณฑ์โฆษณาและเผยแพร่</t>
  </si>
  <si>
    <t>1. โครงการปรับปรุงต่อเติมโรงจอดรถยนต์ดับเพลิงของเทศบาลตำบลแวงใหญ่</t>
  </si>
  <si>
    <t>-  ค่าเช่าบ้าน</t>
  </si>
  <si>
    <t>(4) โครงการสนับสนุนค่าอาหารกลางวัน</t>
  </si>
  <si>
    <t>(5) โครงการติดตั้งโทรศัพท์และเปิดเบอร์ใหม่พร้อมติดตั้งสัญญาณอินเตอร์เน็ตไร้สาย (WiFi)</t>
  </si>
  <si>
    <t>(6) ค่าจัดการเรียนการสอน</t>
  </si>
  <si>
    <t>(7) วัสดุอื่นๆ</t>
  </si>
  <si>
    <t>(2) โครงการโรงเรียนปลอดขยะ</t>
  </si>
  <si>
    <t>(2) โครงการปรับปรุงบ่อดักไขมัน ณ ตลาดสดเทศบาลตำบล   แวงใหญ่</t>
  </si>
  <si>
    <t>(2) โครงการสงเคราะห์ผู้ด้อยโอกาสและครัวเรือนตกเกณฑ์ จปฐ.</t>
  </si>
  <si>
    <t>โรงเรียนชุมชนบ้านแวงใหญ่</t>
  </si>
  <si>
    <t>อุดหนุนค่าอาหารกลางวันโรงเรียนชุมชนบ้าน   แวงใหญ่</t>
  </si>
  <si>
    <t>อุดหนุนค่าอาหารกลางวันโรงเรียนบ้านบะแค</t>
  </si>
  <si>
    <t>โรงเรียนบ้านบะแค</t>
  </si>
  <si>
    <t>อุดหนุนโครงการศูนย์เฉลิมพระเกียรติเพื่อช่วยเหลือผู้ป่วยโรคเอดส์และผู้ติดเชื้อ H.I.V.</t>
  </si>
  <si>
    <t>5</t>
  </si>
  <si>
    <t>6</t>
  </si>
  <si>
    <t>อุดหนุนโครงการแข่งขันกีฬาต้านยาเสพติด</t>
  </si>
  <si>
    <t>อุดหนุนโครงการประเพณีบุญกุ้มข้าวใหญ่ ไหว้พระธาตุเจดีย์ ของดีแวงใหญ่</t>
  </si>
  <si>
    <t>เหล่ากาชาดจังหวัดขอนแก่น</t>
  </si>
  <si>
    <t>เงินอุดหนุนส่วนราชการ</t>
  </si>
  <si>
    <t>รวมเงินอุดหนุนส่วนราชการ</t>
  </si>
  <si>
    <t>เงินอุดหนุนเอกชน</t>
  </si>
  <si>
    <t>อุดหนุนการจัดงานบุญประเพณีมหาลัยปูนา</t>
  </si>
  <si>
    <t>คณะกรรมการหมู่บ้าน หมู่ที่ 1 บ้านแวงใหญ่</t>
  </si>
  <si>
    <t>อุดหนุนการจัดงานฉลองศาลเจ้าพ่อหนองโบสถ์</t>
  </si>
  <si>
    <t>คณะกรรมการหมู่บ้าน หมู่ที่ 2 บ้านดอนบาลไท</t>
  </si>
  <si>
    <t>อุดหนุนการจัดงานฉลองศาลเจ้าพ่อปู่ตา</t>
  </si>
  <si>
    <t>คณะกรรมการหมู่บ้าน หมู่ที่ 1</t>
  </si>
  <si>
    <t>คณะกรรมการหมู่บ้าน หมู่ที่ 3</t>
  </si>
  <si>
    <t>คณะกรรมการหมู่บ้าน หมู่ที่ 4</t>
  </si>
  <si>
    <t>คณะกรรมการหมู่บ้าน หมู่ที่ 5</t>
  </si>
  <si>
    <t>คณะกรรมการหมู่บ้าน หมู่ที่ 6</t>
  </si>
  <si>
    <t>คณะกรรมการหมู่บ้าน หมู่ที่ 7</t>
  </si>
  <si>
    <t>อุดหนุนโครงการปฏิบัติธรรมและจัดอยู่ปริวาสกรรมบวชศิลจาริณี</t>
  </si>
  <si>
    <t>คณะกรรมการหมู่บ้าน หมู่ที่ 5 บ้านบะแค</t>
  </si>
  <si>
    <t>10</t>
  </si>
  <si>
    <t>ศูนย์ปฏิบัติการป้องกันและปราบปรามยาเสพติดอำเภอแวงใหญ่และที่ทำการปกครองอำเภอแวงใหญ่</t>
  </si>
  <si>
    <t>11</t>
  </si>
  <si>
    <t>อุดหนุนโครงการป้องกันและแก้ไขปัญหายา   เสพติดจังหวัดหวัดขอนแก่น (ศพส.จ.ขก.)</t>
  </si>
  <si>
    <t>อุดหนุนโครงการป้องกันและแก้ไขปัญหายา   เสพติดในพื้นที่</t>
  </si>
  <si>
    <t>ศูนย์อำนวยการพลังแผ่นดินเอาชนะยาเสพติดจังหวัดขอนแก่น (ศพส.จ.ขก.)</t>
  </si>
  <si>
    <t>12</t>
  </si>
  <si>
    <t>อุดหนุนโครงการจัดกิจกรรมเข้าค่ายเยาวชนรักสิ่งแวดล้อม</t>
  </si>
  <si>
    <t>รวมเงินอุดหนุนเอกชน</t>
  </si>
  <si>
    <t>รายการเงินอุดหนุนที่อุดหนุนให้กับหน่วยงานที่ขอรับเงินอุดหนุน</t>
  </si>
  <si>
    <t>รวมเงินอุดหนุนที่อุดหนุนให้กับหน่วยงานที่ขอรับเงินอุดหนุนทั้งหมด</t>
  </si>
  <si>
    <t>จำนวนเงินที่สามารถจ่ายเงินอุดหนุนในปีงบประมาณ พ.ศ 2561</t>
  </si>
  <si>
    <t>เทศบาลสามารถอุดหนุนได้ไม่เกินร้อยละสามของรายได้จริงในปีงบประมาณที่ผ่านมา</t>
  </si>
  <si>
    <t>คำนวณ</t>
  </si>
  <si>
    <t>100</t>
  </si>
  <si>
    <t>=</t>
  </si>
  <si>
    <t>25,312,526.82 x 3</t>
  </si>
  <si>
    <t>759,375.80</t>
  </si>
  <si>
    <t>รายได้รับจริงปี 2559    =</t>
  </si>
  <si>
    <t>ออกตามความในพระราชบัญญัติทะเบียนพาณิชย์ พ.ศ.2499 ข้อ 3 อัตราค่าธรรมเนียม</t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</si>
  <si>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ประมาณการไว้ใกล้เคียงกับปีที่ผ่านมา โดยถือปฏิบัติตามกฎกระทรวง ฉบับที่ 3 (พ.ศ.2540) </t>
    </r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</si>
  <si>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ประมาณการไว้ใกล้เคียงกับที่คาดว่าจะได้รับ</t>
    </r>
  </si>
  <si>
    <t>(3) เงินอุดหนุนสำหรับสนับสนุนอาหารกลางวัน</t>
  </si>
  <si>
    <t>1) หนังสือกระทรวงมหาดไทย ที่ มท 0808.2/ว 7120 ลงวันที่ 1 ธันวาคม 2559 เรื่อง หลักเกณฑ์การเบิกจ่ายเงินค่า</t>
  </si>
  <si>
    <t>จ้างเหมาบริการขององค์กรปกครองส่วนท้องถิ่น</t>
  </si>
  <si>
    <t>3) ระเบียบกระทรวงมหาดไทย ว่าด้วยการเบิกจ่ายในการจัดงาน การจัดการแข่งขันกีฬาและการส่งนักกีฬาเข้าร่วม</t>
  </si>
  <si>
    <t>การแข่งขันกีฬาขององค์กรปกครองส่วนท้องถิ่น พ.ศ. 2559</t>
  </si>
  <si>
    <t>ค่าวัสดุอุปรณ์ ในการฝึกอบรม ค่ากระเป๋าหรือสิ่งที่ใช้บรรจุเอกสารสำหรับผู้เข้ารับการฝึกอบรม ค่าของสมนาคุณในการดูงาน</t>
  </si>
  <si>
    <t>4) ระเบียบกระทรวงมหาดไทย ว่าด้วยการเบิกจ่ายในการจัดงาน การจัดการแข่งขันกีฬาและการส่งนักกีฬาเข้าร่วม</t>
  </si>
  <si>
    <t>1) ระเบียบกระทรวงมหาดไทย ว่าด้วยการเบิกจ่ายในการจัดงาน การจัดการแข่งขันกีฬาและการส่งนักกีฬาเข้าร่วม</t>
  </si>
  <si>
    <t>ซึ่งเกี่ยวข้องกับการติดต่อราชการ และให้หมายความรวมถึงค่าใช้จ่ายเพื่อให้ได้ใช้บริการดังกล่าวและค่าใช้จ่ายที่เกิดขึ้นเกี่ยว</t>
  </si>
  <si>
    <t xml:space="preserve">กับการใช้บริการ เช่น  ค่าเช่าเครื่อง  ค่าเช่าเลขหมายโทรศัพท์  ค่าบำรุงรักษาสาย เป็นต้น </t>
  </si>
  <si>
    <t>ค่าเคเบิ้ลทีวี ค่าเช่าช่องสัญญาณดาวเทียม เป็นต้น และให้หมายความรวมถึงค่าใช้จ่ายเพื่อให้ได้ใช้บริการดังกล่าวและค่า</t>
  </si>
  <si>
    <t>ใช้จ่ายที่เกิดขึ้นเกี่ยวกับการใช้บริการ</t>
  </si>
  <si>
    <t>60,000 บาท</t>
  </si>
  <si>
    <t>(9) ค่าธรรมเนียมอื่น ๆ</t>
  </si>
  <si>
    <t>(12) ค่าปรับการผิดสัญญา</t>
  </si>
  <si>
    <t>(13) ค่าปรับอื่น ๆ</t>
  </si>
  <si>
    <t>(14) ค่าปรับใบอนุญาตรับทำการเก็บขนฯ</t>
  </si>
  <si>
    <t>(15) ค่าใบอนุญาตจัดตั้งสถานจำหน่ายอาหารฯ</t>
  </si>
  <si>
    <t>(16) ค่าใบอนุญาตจำหน่ายสินค้าในที่สาธารณะ</t>
  </si>
  <si>
    <t>(17) ค่าใบอนุญาตเกี่ยวกับการควบคุมอาคาร</t>
  </si>
  <si>
    <t>(19) ค่าใบอนุญาตอื่น ๆ</t>
  </si>
  <si>
    <t>2) หนังสือกรมส่งเสริมการปกครองส่วนท้องถิ่น ที่ 0808.2/ว 859 ลงวันที่ 29 พฤษภาคม 2557 เรื่อง การ</t>
  </si>
  <si>
    <t>เป็นเงินรางวัลประจำปีแก่พนักงานส่วนท้องถิ่นให้เป็นรายจ่ายอื่นขององค์กรปกครองส่วนท้องถิ่น พ.ศ. 2557</t>
  </si>
  <si>
    <t>ดำเนินการตามระเบียบกระทรวงมหาดไทยว่าด้วยการกำหนดเงินประโยชน์ตอบแทนอื่นเป็นกรณีพิเศษอันมีลักษณะ</t>
  </si>
  <si>
    <t>เรื่อง ประกาศ ก.จ, ก.ท. และ ก.อบต. เรื่อง กำหนดมาตรฐานทั่วไปเกี่ยวกับหลักเกณฑ์ เงื่อนไข และวิธีการกำหนดเงิน</t>
  </si>
  <si>
    <t>พนักงานจ้างขององค์กรปกครองส่วนท้องถิ่น พ.ศ. 2558</t>
  </si>
  <si>
    <t>ประโยชน์ตอบแทนอื่นเป็นกรณีพิเศษอันมีลักษณะเป็นเงินรางวัลประจำปีสำหรับพนักงานส่วนท้องถิ่น ลูกจ้าง และ</t>
  </si>
  <si>
    <t>1) หนังสือกระทรวงมหาดไทย ที่ มท 0808.2/ว 7120 ลงวันที่ 1 ธันวาคม 2559 เรื่อง หลักเกณฑ์การเบิกจ่าย</t>
  </si>
  <si>
    <t>เงินค่าจ้างเหมาบริการขององค์กรปกครองส่วนท้องถิ่น</t>
  </si>
  <si>
    <t>3)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</si>
  <si>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4)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</si>
  <si>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แนวทางการจัดทำงบประมาณรายจ่ายรองรับเงินอุดหนุนทั่วไปด้านการศึกษาขององค์กรปกครองส่วนท้องถิ่น ประจำปี</t>
  </si>
  <si>
    <t>(4) เงินอุดหนุนสำหรับส่งเสริมศักยภาพการจัดการศึกษาท้องถิ่น</t>
  </si>
  <si>
    <t>(4.1) ค่าจัดการเรียนการสอน (รายหัว)</t>
  </si>
  <si>
    <t>(4.2) ค่ากิจกรรมพัฒนาคุณภาพผู้เรียน</t>
  </si>
  <si>
    <t>(4.3) ค่าเครื่องแบบนักเรียน</t>
  </si>
  <si>
    <t>(4.4) ค่าหนังสือเรียน</t>
  </si>
  <si>
    <t>(4.5) ค่าอุปกรณ์การเรียน</t>
  </si>
  <si>
    <t>(5) เงินอุดหนุนสำหรับสนับสนุนการสงเคราะห์เบี้ยยังชีพผู้ป่วยเอดส์</t>
  </si>
  <si>
    <t>(6) เงินอุดหนุนค่าใช้จ่ายสำหรับสนับสนุนการสร้างหลักประกันรายได้ให้แก่ผู้สูงอายุ</t>
  </si>
  <si>
    <t>(7) เงินอุดหนุนค่าใช้จ่ายสำหรับสนับสนุนสวัสดิการทางสังคมให้แก่ผู้พิการหรือทุพพลภาพ</t>
  </si>
  <si>
    <t>(8) เงินอุดหนุนสำหรับสนับสนุนศูนย์พัฒนาเด็กเล็ก</t>
  </si>
  <si>
    <t>สวัสดิการสำหรับข้าราชการครูผู้ดูแลเด็ก พนักงานจ้างผู้ดูแลเด็ก</t>
  </si>
  <si>
    <t xml:space="preserve">     4) เงินอุดหนุนสำหรับส่งเสริมศักยภาพการจัดการศึกษาของท้องถิ่น</t>
  </si>
  <si>
    <t xml:space="preserve">     5) เงินอุดหนุนค่าใช้จ่ายสำหรับสนับสนุนการสร้างหลักประกันรายได้ให้แก่ผู้สูงอายุ</t>
  </si>
  <si>
    <t xml:space="preserve">    6) เงินอุดหนุนค่าใช้จ่ายสำหรับสนุนสวัสดิการทางสังคมให้แก่ผู้พิการหรือทุพพลภาพ</t>
  </si>
  <si>
    <t xml:space="preserve">    7) เงินอุดหนุนสำหรับสนุนศูนย์พัฒนาเด็กเล็ก</t>
  </si>
  <si>
    <r>
      <rPr>
        <b/>
        <sz val="16"/>
        <rFont val="Cordia New"/>
        <family val="2"/>
      </rPr>
      <t>คำชี้แจง</t>
    </r>
    <r>
      <rPr>
        <sz val="16"/>
        <rFont val="Cordia New"/>
        <family val="2"/>
      </rPr>
      <t xml:space="preserve">  ประมาณการไว้เท่ากับรับรับจริงปีที่ผ่านมา</t>
    </r>
  </si>
  <si>
    <t xml:space="preserve"> รวม </t>
  </si>
  <si>
    <t xml:space="preserve"> จำนวน </t>
  </si>
  <si>
    <t>(2) เงินเพิ่มต่างๆ ของพนักงานเทศบาล</t>
  </si>
  <si>
    <t xml:space="preserve">    - เงินเพิ่มค่าตอบแทนรายเดือนของปลัดเทศบาล</t>
  </si>
  <si>
    <t>3) เงินสมทบกองทุนสวัสดิการชุมชน</t>
  </si>
  <si>
    <t>เพื่อจ่ายเป็นเงินสมทบกองทุนสวัสดิการชุมชน ให้กับคณะกรรมการกองทุนสวัสดิการชุมชนดำเนินงานพัฒนากองทุน</t>
  </si>
  <si>
    <t>1) หนังสือกระทรวงมหาดไทย ด่วนที่สุด ที่ มท 0891.4/ว 2502  ลงวันที่ 20 สิงหาคม  2553 เรื่อง แนวทาง</t>
  </si>
  <si>
    <t>สนับสนุนการดำเนินงานกองทุนสวัสดิการชุมชนขององค์กรปกครองส่วนท้องถิ่น</t>
  </si>
  <si>
    <t xml:space="preserve">4)  เงินสมทบกองทุนหลักประกันสุขภาพ </t>
  </si>
  <si>
    <t>ปกครองส่วนท้องถิ่นดําเนินงานและบริหารจัดการกองทุนหลักประกันสุขภาพ ในระดับท้องถิ่นหรือพื้นที่ พ.ศ. 2557</t>
  </si>
  <si>
    <t>2)  ประกาศคณะกรรมการหลักประกันสุขภาพแห่งชาติ เรื่อง การกําหนดหลักเกณฑ์เพื่อสนับสนุนให้องค์กร</t>
  </si>
  <si>
    <t>6)  หนังสือกรมส่งเสริมการปกครองท้องถิ่น ที่ มท 0808.2/ว 1201  ลงวันที่  30  มิถุนายน 2553  เรื่อง สอบถามการ</t>
  </si>
  <si>
    <t>ตั้งงบประมาณหมวดเงินอุดหนุนขององค์กรปกครองส่วนท้องถิ่น</t>
  </si>
  <si>
    <t>1. ค่าชำระหนี้เงินต้น</t>
  </si>
  <si>
    <t>10 %</t>
  </si>
  <si>
    <r>
      <t xml:space="preserve">ผลต่าง </t>
    </r>
    <r>
      <rPr>
        <b/>
        <sz val="14"/>
        <rFont val="Cordia New"/>
        <family val="2"/>
      </rPr>
      <t>ประมาณการรายจ่ายเท่ากับประมาณการรายรับ</t>
    </r>
  </si>
  <si>
    <t>(3) โครงการจัดทำป้ายเทศบาลตำบลแวงใหญ่</t>
  </si>
  <si>
    <t>(1) โครงการก่อสร้างรั้วศูนย์พัฒนาเด็กเล็กเทศบาลตำบลแวงใหญ่ (บ้านหนองกระรอก)</t>
  </si>
  <si>
    <t>(2) โครงการติดตั้งประตูรั้วศูนย์พัฒนาเด็กเล็กเทศบาลตำบลแวงใหญ่ บ้านหนองกระรอก</t>
  </si>
  <si>
    <t>(3) โครงการก่อสร้างห้องน้ำศูนย์พัฒนาเด็กเล็กเทศบาลตำบล     แวงใหญ่ บ้านหนองกระรอก</t>
  </si>
  <si>
    <t>(7) ค่ากิจกรรมพัฒนาคุณภาพผู้เรียน</t>
  </si>
  <si>
    <t>(8) ค่าเครื่องแบบนักเรียน</t>
  </si>
  <si>
    <t>(9) ค่าหนังสือเรียน</t>
  </si>
  <si>
    <t>(10) ค่าอุปกรณ์การเรียน</t>
  </si>
  <si>
    <t>(6) โครงการก่อสร้างอาคารเรียนโรงเรียนอนุบาลเทศบาลตำบล   แวงใหญ่</t>
  </si>
  <si>
    <t>(3) ครุภัณฑ์สำรวจ</t>
  </si>
  <si>
    <t>(4) ครุภัณฑ์ไฟฟ้าและวิทยุ</t>
  </si>
  <si>
    <t>(18) โครงการวางท่อระบายน้ำจากบ้านพ่อเฉลิมเกียรติ  ฟูมเฟือย ถึงบ้านแม่ไพยนต์ สาชิต หมู่ที่ 5</t>
  </si>
  <si>
    <t>(19) โครงการวางท่อระบายน้ำถนน รพช.3030 ช่วงสามแยกถนน รพช.3030 ตัดกับถนนสารพัดถึงสี่แยกถนน รพช. ตัดกับถนนประชาราษฎร์บำรุง หมู่ที่ 7</t>
  </si>
  <si>
    <t>(20) โครงการวางท่อระบายน้ำ คสล. ถนนชูเจริญ หมู่ที่ 2</t>
  </si>
  <si>
    <t>(4) ประเภทโครงการสนับสนุนการบรรพชาสามเณรภาคฤดูร้อนเฉลิมพระเกียรติสมเด็จพระเทพรัตนราชสุดาสยามบรมราชกุมารี</t>
  </si>
  <si>
    <t>(5) ประเภทอุดหนุนโครงการปฏิบัติธรรมและจัดอยู่ปริวาสกรรมบวชศิลจาริณี</t>
  </si>
  <si>
    <t>โดยที่เป็นการสมควรตั้งงบประมาณรายจ่ายประจำปีงบประมาณ   พ.ศ.   2561  อาศัยอำนาจ</t>
  </si>
  <si>
    <t xml:space="preserve">      (ลงนาม)     </t>
  </si>
  <si>
    <t>พ.ศ. 2561</t>
  </si>
  <si>
    <t>ข้อ 6. ให้นายกเทศมนตรีตำบลแวงใหญ่ ปฏิบัติการเบิกจ่ายเงินงบประมาณที่ได้รับอนุมัติ ให้เป็นไป</t>
  </si>
  <si>
    <t xml:space="preserve">                   ผู้ว่าราชการจังหวัดขอนแก่น</t>
  </si>
  <si>
    <t xml:space="preserve">1. โรงเรียนบ้านบะแค จำนวน 10,000 บาท 2. โรงเรียนชุมชนบ้านแวงใหญ่ จำนวน 20,000 บาท   </t>
  </si>
  <si>
    <t>1) ระเบียบกระทรวงมหาดไทย ว่าด้วยการกำหนดเงินประโยชน์ตอบแทนอื่นเป็นกรณีพิเศษอันมีลักษณะ</t>
  </si>
  <si>
    <t>อันมีลักษณะเป็นเงินรางวัลประจำปี</t>
  </si>
  <si>
    <t>เรื่อง ซักซ้อมแนวทางปฏิบัติเกี่ยวกับหลักเกณฑ์ เงื่อนไข และวิธีการกำหนดประโยชน์ตอบแทนอื่นเป็นกรณีพิเศษ</t>
  </si>
  <si>
    <t xml:space="preserve">รางวัลประจำปี  </t>
  </si>
  <si>
    <t>รอยยิ้มให้แก่ผู้สูงอายุและผู้พิการ เช่น การมอบการ์ดอวยพรวันเกิดในวันคล้ายวันเกิด ค่าใช้จ่ายอื่นที่จำเป็นสำหรับการ</t>
  </si>
  <si>
    <t>จำเป็นและเกี่ยวข้องในการจัดทำโครงการ ตามระเบียบ  ดังนี้</t>
  </si>
  <si>
    <t>มั่นคงถาวร โดยมีค่าใช้จ่ายเกี่ยวกับ ค่าวัสดุอุปกรณ์ในการซ่อมแซมที่อยู่อาศัย หรือซ่อมแซมที่อยู่อาศัย ค่าใช้จ่ายอื่นที่</t>
  </si>
  <si>
    <t>เพื่อจ่ายเป็นค่าใช้จ่ายในการจัดทำโครงการสงเคราะห์ผู้ด้อยโอกาสและครัวเรือนที่ตกเกณฑ์ จปฐ. โดยการฝึกอบรมอาชีพ</t>
  </si>
  <si>
    <t xml:space="preserve">และสวัสดิการให้กับผู้ด้อยโอกาสและครัวเรือนที่ตกเกณฑ์ จปฐ. เพื่อให้ความช่วยเหลือประชาชน ตามระเบียบ ดังนี้ </t>
  </si>
  <si>
    <t>เพื่อจ่ายเป็นเงินอุดหนุนที่ทำการปกครองอำเภอแวงใหญ่ ในการดำเนินงานตามโครงการศูนย์เฉลิมพระเกียรติเพื่อช่วยเหลือ</t>
  </si>
  <si>
    <t>ผู้ป่วยโรคเอดส์  และผู้ติดเชื้อ H.I.V. ตามระเบียบ และหนังสือสั่งการ  ดังนี้</t>
  </si>
  <si>
    <t>ประกอบงบประมาณรายจ่ายประจำปีงบประมาณ พ.ศ.  2562</t>
  </si>
  <si>
    <t>การดำเนินการ  ในปีงบประมาณ  พ.ศ.2562  ดังต่อไปนี้</t>
  </si>
  <si>
    <t>ประจำปีงบประมาณ  2562</t>
  </si>
  <si>
    <t xml:space="preserve">1) ระเบียบกระทรวงมหาดไทย ว่าด้วยเงินเดือน เงินค่าตอบแทน และประโยชน์ตอบแทนอื่นของนายกเทศมนตรี </t>
  </si>
  <si>
    <t>2) หนังสือกรมส่งเสริมการปกครองท้องถิ่น ที่ มท 0809.7/ว 1155 ลงวันที่ 8 กรกฎาคม 2557 เรื่อง การออกระเบียบ</t>
  </si>
  <si>
    <t>กระทรวงมหาดไทย ว่าด้วยเงินเดือน และค่าตอบแทนผู้บริหาร และสมาชิกสภาองค์การบริหารส่วนจังหวัด เทศบาล และ</t>
  </si>
  <si>
    <t xml:space="preserve">องค์การบริหารส่วนตำบล (ฉบับที่ 2) พ.ศ. 2557 </t>
  </si>
  <si>
    <t xml:space="preserve">เพื่อจ่ายเป็นเงินค่าตอบแทนประจำตำแหน่งนายกเทศมนตรี อัตราๆ ละ 4,000 บาท/เดือน จำนวน 12 เดือน เป็นเงิน 48,000 </t>
  </si>
  <si>
    <t xml:space="preserve">เพื่อจ่ายเป็นเงินค่าตอบแทนพิเศษนายกเทศมนตรี อัตราๆ ละ 4,000 บาท/เดือน จำนวน 12 เดือน เป็นเงิน 48,000 บาท </t>
  </si>
  <si>
    <t>และเงินค่าตอบแทนพิเศษรองนายกเทศมนตรี จำนวน 2 อัตราๆ ละ 3,000 บาท/เดือน รวม 12 เดือน เป็นเงิน 72,000 บาท</t>
  </si>
  <si>
    <t>เพื่อจ่ายเป็นค่าตอบแทนรายเดือนประธานสภาเทศบาล  จำนวน 1 อัตราๆ ละ 15,180 บาท/เดือน เป็นเงิน 182,160 บาท</t>
  </si>
  <si>
    <t>เงินค่าตอบแทนรายเดือนรองประธานสภาเทศบาล จำนวน 1 อัตราๆ ละ 12,420 บาท/เดือน เป็นเงิน 149,040 บาท เงินค่า</t>
  </si>
  <si>
    <t>(1) ปลัดเทศบาล จำนวน 1 ตำแหน่ง</t>
  </si>
  <si>
    <t>1) พระราชบัญญัติระเบียบบริหารงานบุคคลส่วนท้องถิ่น พ.ศ. 2542</t>
  </si>
  <si>
    <t>2) พระราชกฤษฎีกาการจ่ายเงินเดือน เงินปี บำเหน็จ บำนาญและเงินอื่นในลักษณะเดียวกัน พ.ศ. 2535</t>
  </si>
  <si>
    <t>3) ประกาศคณะกรรมการกลางพนักงานเทศบาลจังหวัดขอนแก่น เรื่อง หลักเกณฑ์และเงื่อนไขเกี่ยวกับการบริหารงาน</t>
  </si>
  <si>
    <t>เพื่อจ่ายเป็นเงินเพิ่มต่างๆ ของพนักงาน ดังนี้</t>
  </si>
  <si>
    <t>3) ประกาศ ก.จ. ก.ท. และ ก.อบต. เรื่อง กำหนดหลักเกณฑ์การให้ข้าราชการหรือพนักงานส่วนท้องถิ่นได้รับเงินค่า</t>
  </si>
  <si>
    <t>เพื่อจ่ายเป็นเงินประจำตำแหน่งพนักงาน  ดังนี้</t>
  </si>
  <si>
    <t>เป็นเงิน</t>
  </si>
  <si>
    <t>จำนวน 12 เดือน</t>
  </si>
  <si>
    <t>1) พระราชบัญญัติระเบียบข้าราชการพลเรือน พ.ศ. 2551</t>
  </si>
  <si>
    <t>2) พระราชบัญญัติระเบียบบริหารงานบุคคลส่วนท้องถิ่น พ.ศ. 2542</t>
  </si>
  <si>
    <t>3) พระราชบัญญัติเงินเดือนและเงินประจำตำแหน่ง พ.ศ. 2538 และที่แก้ไขเพิ่มเติมถึง (ฉบับที่ 3) พ.ศ. 2544</t>
  </si>
  <si>
    <t>4) พระราชกฤษฎีกาการจ่ายเงินเดือน เงินปี บำเหน็จ บำนาญและเงินอื่นในลักษณะเดียวกัน พ.ศ. 2535</t>
  </si>
  <si>
    <t>5) ระเบียบกระทรวงการคลังว่าด้วยการเบิกจ่ายเงินค่าตอบแทนนอกเหนือจากเงินเดือนข้าราชการและลูกจ้างประจำ</t>
  </si>
  <si>
    <t>ส่วนราชการ (ฉบับที่ 4) พ.ศ. 2553 ประกาศลงวันที่ 3 ธันวาคม 2553</t>
  </si>
  <si>
    <t>6) ประกาศคณะกรรมการมาตรฐานการบริหารงานบุคคลส่วนท้องถิ่น เรื่องกำหนดมาตรฐานกลางการบริหารบุคคล</t>
  </si>
  <si>
    <t>ท้องถิ่น (ฉบับที่ 2)</t>
  </si>
  <si>
    <t>7) ประกาศคณะกรรมการพนักงานเทศบาลจังหวัดขอนแก่น เรื่องหลักเกณฑ์และเงื่อนไขเกี่ยวกับการบริหารงาน</t>
  </si>
  <si>
    <t xml:space="preserve">บุคคลของเทศบาล (ฉบับที่ 64) พ.ศ. 2559 </t>
  </si>
  <si>
    <t>ประจำปีงบประมาณ   พ.ศ. 2562</t>
  </si>
  <si>
    <t>(4.6) เงินอุดหนุนสำหรับการจัดการเรียนการสอนภาคบังคับประเภทเงินเดือนครูและค่าจ้างประจำ</t>
  </si>
  <si>
    <t>8.1) เงินเดือนสำหรับข้าราชการครู ค่าตอบแทน เงินเพิ่มค่าครองชีพชั่วคราว เงินประกันสังคม และ</t>
  </si>
  <si>
    <t>8.2) ค่าจัดการเรียนการสอน</t>
  </si>
  <si>
    <t>(9) เงินอุดหนุนการดำเนินงานตามแนวทางโครงการพระราชดำริด้านสาธารณสุข</t>
  </si>
  <si>
    <t>(10) เงินอุดหนุนทั่วไปสำหรับสำรวจข้อมูลจำนวนสัตว์และขึ้นทะเบียนจำนวนสัตว์ตามโครงการสัตว์ปลอดโรค</t>
  </si>
  <si>
    <t>คนปลอดภัยจากโรคพิษสุนัขบ้า ตามพระปณิธาน สมเด็จพระเจ้าลูกเธอเจ้าฟ้าจุฬาภรณ์วลัยลักษณ์</t>
  </si>
  <si>
    <t>(11) เงินอุดหนุนทั่วไปสำหรับขับเคลื่อนโครงการสัตว์ปลอดโรค คนปลอดภัยจากโรคพิษสุนัขบ้าตาม</t>
  </si>
  <si>
    <t>พระปณิธาน สมเด็จพระเจ้าลูกเธอเจ้าฟ้าจุฬาภรณ์วลัยลักษณ์</t>
  </si>
  <si>
    <t>(9) การดำเนินงานตามแนวทางโครงการพระราชดำริด้านสาธารณสุข (ชุมชน-หมู่บ้านละ 20,000 บาท)</t>
  </si>
  <si>
    <t>(10) การสำรวจข้อมูลจำนวนสัตว์และขึ้นทะเบียนสัตว์ ตามโครงการสัตว์ปลอดโรคคนปลอดภัย จากพิษสุนัขบ้า ตามปณิธานศาสตราจารย์ ดร.สมเด็จพระเจ้าลูกเธอเจ้าฟ้าจุฬาภรณ์วลัยลักษณ์</t>
  </si>
  <si>
    <t>(11) การขับเคลื่อนโครงการสัตว์ปลอดโรค คนปลอดภัย ตามปณิธานศาสตราจารย์ ดร.สมเด็จพระเจ้าลูกเธอเจ้าฟ้าจุฬาภรณ์วลัยลักษณ์</t>
  </si>
  <si>
    <t xml:space="preserve">    - การจัดการศึกษาภาคบังคับประเภทเงินเดือนครูและค่าจ้างประจำ</t>
  </si>
  <si>
    <t>ปี 2562</t>
  </si>
  <si>
    <t xml:space="preserve">    -  เงินประจำตำแหน่งปลัดเทศบาล</t>
  </si>
  <si>
    <t>ประจำปีงบประมาณ  พ.ศ. 2562</t>
  </si>
  <si>
    <t>(9) โครงการก่อสร้างซุ้มเฉลิมพระเกียรติ</t>
  </si>
  <si>
    <t>(4) โครงการจัดงานเฉลิมพระเกียรติการจัดงานรัฐพิธีฯ (ก่อสร้างพระเมรุมาศ)</t>
  </si>
  <si>
    <t>(12) โครงการรณรงค์รักษาความสะอาดในเขตเทศบาลตำบล  แวงใหญ่</t>
  </si>
  <si>
    <t>(2) โครงการเข้าค่ายเยาวชนรักสิ่งแวดล้อม</t>
  </si>
  <si>
    <t>(3) โครงการแก้ไขปัญหายาเสพติดในพื้นที่</t>
  </si>
  <si>
    <t>(4) โครงการป้องกันและแก้ไขปัญหายาเสพติดจังหวัดขอนแก่น (ศพส.จ.ขก.)</t>
  </si>
  <si>
    <t>(5) โครงการชุมชนสัมพันธ์สร้างเครือข่ายพลังแผ่นดินเอาชนะยาเสพติด</t>
  </si>
  <si>
    <t>(6) โครงการการศึกษาเพื่อต่อต้านการใช้ยาเสพติดในเด็กนักเรียน</t>
  </si>
  <si>
    <t>(4) โครงการหล่อเทียนและถวายเทียนเข้าพรรษา</t>
  </si>
  <si>
    <t>(8) โครงการท้องถิ่นไทย ใส่ใจวิถีพุทธ</t>
  </si>
  <si>
    <t>(9) โครงการจัดขบวนเฉลิมพระเกียรติเนื่องในการจัดงานบุญกุ้มข้าวใหญ่ไหว้พระธาตุเจดีย์ ของดีแวงใหญ่</t>
  </si>
  <si>
    <t>(3) โครงการอบรมการเพิ่มผลผลิตข้าวพันธุ์ดี</t>
  </si>
  <si>
    <t>(4) โครงการอบรมการปลูกปอเทือง เพื่อผลิตเมล็ดพันธุ์จำหน่ายและปรับปรุงดิน</t>
  </si>
  <si>
    <t>(20) โครงการอบรมให้ความรู้เกี่ยวกับการดำเนินการศูนย์บริการร่วม (One Stop Servic : OSS)</t>
  </si>
  <si>
    <t>(21) โครงการติดตั้งระบบและโปรแกรมให้บริการศูนย์บริการร่วม(One Stop Servic : OSS)</t>
  </si>
  <si>
    <t>(22) โครงการจัดงานพระราชพิธีถวายพระเพลิงพระบรมศพพระบาทสมเด็จพระปรมินทรมหาภูมิพลอดุลยเดช</t>
  </si>
  <si>
    <t>(23) โครงการปรับปรุงและติดตั้งเว็บไซต์เทศบาลตำบลแวงใหญ่</t>
  </si>
  <si>
    <t>(24) โครงการเสริมสร้างความซื่อสัตย์ สุจริต และปลูกฝังทัศนคติ วัฒนธรรมที่ดีในการต่อต้านการทุจริต</t>
  </si>
  <si>
    <t>(25) โครงการจัดงานพระราชพิธี รัฐพิธีและวันสำคัญของชาติ</t>
  </si>
  <si>
    <t>(6) โครงการคัดเลือกและฝึกอบรมจัดตั้ง อปพร. เทศบาลตำบลแวงใหญ่</t>
  </si>
  <si>
    <t>(7) โครงการรณรงค์ป้องกันขับขี่ปลอดภัย</t>
  </si>
  <si>
    <t>(8) โครงการฝึกอบรมดับเพลิงในสถานศึกษาและชุมชน</t>
  </si>
  <si>
    <t>งบประมาณรายจ่าย ประจำปีงบประมาณ  พ.ศ. 2562</t>
  </si>
  <si>
    <r>
      <t xml:space="preserve">ข้อ 1. เทศบัญญัตินี้เรียกว่า </t>
    </r>
    <r>
      <rPr>
        <b/>
        <sz val="16"/>
        <rFont val="Cordia New"/>
        <family val="2"/>
      </rPr>
      <t>"เทศบัญญัติงบประมาณรายจ่ายประจำปีงบประมาณ พ.ศ.2562"</t>
    </r>
  </si>
  <si>
    <t>ข้อ 2. เทศบัญญัตินี้ให้ใช้บังคับตั้งแต่วันที่  1  เดือน ตุลาคม  พ.ศ.  2561  เป็นต้นไป</t>
  </si>
  <si>
    <t xml:space="preserve">ข้อ 3. งบประมาณรายจ่ายประจำปีงบประมาณ  พ.ศ.  2562  เป็นจำนวนเงินรวมทั้งสิ้น                </t>
  </si>
  <si>
    <t xml:space="preserve">          ในปีงบประมาณ พ.ศ.2561  ณ วันที่  30  มิถุนายน  2561  เทศบาลตำบลแวงใหญ่  มีสถานะการเงินดังนี้</t>
  </si>
  <si>
    <r>
      <t xml:space="preserve">         1.1.1 เงินฝากธนาคาร  จำนวน   </t>
    </r>
    <r>
      <rPr>
        <b/>
        <sz val="16"/>
        <rFont val="Cordia New"/>
        <family val="2"/>
      </rPr>
      <t xml:space="preserve">60,666,973.66 </t>
    </r>
    <r>
      <rPr>
        <sz val="16"/>
        <rFont val="Cordia New"/>
        <family val="2"/>
      </rPr>
      <t xml:space="preserve">  บาท</t>
    </r>
  </si>
  <si>
    <r>
      <t xml:space="preserve">         1.1.2 เงินสะสม   จำนวน  </t>
    </r>
    <r>
      <rPr>
        <b/>
        <sz val="16"/>
        <rFont val="Cordia New"/>
        <family val="2"/>
      </rPr>
      <t xml:space="preserve">41,776,138.10 </t>
    </r>
    <r>
      <rPr>
        <sz val="16"/>
        <rFont val="Cordia New"/>
        <family val="2"/>
      </rPr>
      <t xml:space="preserve">  บาท</t>
    </r>
  </si>
  <si>
    <r>
      <t xml:space="preserve">         1.1.3 ทุนสำรองเงินสะสม  จำนวน </t>
    </r>
    <r>
      <rPr>
        <b/>
        <sz val="16"/>
        <rFont val="Cordia New"/>
        <family val="2"/>
      </rPr>
      <t xml:space="preserve"> 20,346,176.29</t>
    </r>
    <r>
      <rPr>
        <sz val="16"/>
        <rFont val="Cordia New"/>
        <family val="2"/>
      </rPr>
      <t xml:space="preserve">   บาท</t>
    </r>
  </si>
  <si>
    <r>
      <t xml:space="preserve">         1.1.5 รายการที่ได้กันเงินไว้โดยยังไม่ได้ก่อหนี้ผูกพัน จำนวน  </t>
    </r>
    <r>
      <rPr>
        <b/>
        <sz val="16"/>
        <rFont val="Cordia New"/>
        <family val="2"/>
      </rPr>
      <t xml:space="preserve"> -  </t>
    </r>
    <r>
      <rPr>
        <sz val="16"/>
        <rFont val="Cordia New"/>
        <family val="2"/>
      </rPr>
      <t xml:space="preserve"> โครงการ  รวม  </t>
    </r>
    <r>
      <rPr>
        <b/>
        <sz val="16"/>
        <rFont val="Cordia New"/>
        <family val="2"/>
      </rPr>
      <t xml:space="preserve"> -      </t>
    </r>
    <r>
      <rPr>
        <sz val="16"/>
        <rFont val="Cordia New"/>
        <family val="2"/>
      </rPr>
      <t xml:space="preserve"> บาท  </t>
    </r>
  </si>
  <si>
    <t>2.  การบริหารงบประมาณในปีงบประมาณ  2560</t>
  </si>
  <si>
    <r>
      <t xml:space="preserve">   1.2 เงินกู้คงค้าง  จำนวน </t>
    </r>
    <r>
      <rPr>
        <b/>
        <sz val="16"/>
        <rFont val="Cordia New"/>
        <family val="2"/>
      </rPr>
      <t xml:space="preserve"> 2,181,999.97</t>
    </r>
    <r>
      <rPr>
        <sz val="16"/>
        <rFont val="Cordia New"/>
        <family val="2"/>
      </rPr>
      <t xml:space="preserve">  บาท</t>
    </r>
  </si>
  <si>
    <t>ประจำปีงบประมาณ พ.ศ.  2562</t>
  </si>
  <si>
    <t xml:space="preserve">ประจำปีงบประมาณ พ.ศ.2562  </t>
  </si>
  <si>
    <t>1) พระราชกฤษฎีกาการจ่ายเงินเดือน เงินปี บำเหน็จ บำนาญและเงินอื่นในลักษณะเดียวกัน พ.ศ. 2535</t>
  </si>
  <si>
    <t>2) ประกาศคณะกรรมการกลางพนักงานเทศบาล เรื่อง กำหนดมาตรฐานทั่วไปเกี่ยวกับหลักเกณฑ์การให้พนักงาน</t>
  </si>
  <si>
    <t xml:space="preserve">เทศบาล ลูกจ้าง และพนักงานจ้างของเทศบาลได้รับเงินเพิ่มการครองชีพชั่วคราว (ฉบับที่ 2) </t>
  </si>
  <si>
    <t>3) ตามระเบียบกระทรวงมหาดไทยว่าด้วยการเบิกจ่ายเงินเพิ่มการครองชีพชั่วคราวข้าราชการและลูกจ้างประจำของ</t>
  </si>
  <si>
    <t>ส่วนราชการ (ฉบับที่ 6) พ.ศ. 2558</t>
  </si>
  <si>
    <t>1) ตามระเบียบกระทรวงการคลังว่าด้วย การจ่ายเงินสมนาคุณกรรมการสอบสวนทางวินัยข้าราชการ พ.ศ. 2536</t>
  </si>
  <si>
    <t>พ.ศ. 2542</t>
  </si>
  <si>
    <t xml:space="preserve">2) ระเบียบกระทรวงมหาดไทยว่าด้วย การเบิกค่าใช้จ่ายเกี่ยวกับการปฏิบัติราชการขององค์กรปกครองส่วนท้องถิ่น </t>
  </si>
  <si>
    <t xml:space="preserve">เพื่อจ่ายเป็นค่าตอบแทนคณะกรรมการสอบสวนทางวินัยข้าราชการ </t>
  </si>
  <si>
    <t xml:space="preserve">เจ้าหน้าที่ดำเนินการสอบ สรรหา การประกาศสอบคัดเลือก ค่าอ่านผลงานคณะกรรมการสอบคัดเลือก </t>
  </si>
  <si>
    <t xml:space="preserve">อนุมัติให้ปฏิบัติหน้าที่นอกเวลาราชการปกติ หรือ ในวันหยุดราชการ </t>
  </si>
  <si>
    <t>-  เป็นไปตามตามระเบียบ และหนังสือสั่งการ ดังนี้</t>
  </si>
  <si>
    <t>-  เป็นไปตามระเบียบ ดังนี้</t>
  </si>
  <si>
    <t>-  เป็นไปตามระเบียบ และหนังสือสั่งการ ดังนี้</t>
  </si>
  <si>
    <t>-  เป็นไปตามระเบียบ  ดังนี้</t>
  </si>
  <si>
    <t>-  เป็นไปตามพระราชกฤษฎีกา ประกาศ และระเบียบ  ดังนี้</t>
  </si>
  <si>
    <t>-  เป็นไปตามพระราชกฤษฎีกา  ระเบียบ และประกาศ ดังนี้</t>
  </si>
  <si>
    <t>-  เป็นไปตามพระราชบัญญัติ พระราชกฤษฎีกา ประกาศ และหนังสือสั่งการ ดังนี้</t>
  </si>
  <si>
    <t>-  เป็นไปตามพระราชบัญญัติ พระราชกฤษฎีกา และประกาศ  ดังนี้</t>
  </si>
  <si>
    <t xml:space="preserve">เพื่อจ่ายเป็นค่าเช่าบ้านของพนักงานเทศบาลตามสิทธิที่จะได้รับ </t>
  </si>
  <si>
    <t>-  เป็นไปตามพระราชกฤษฎีกา และระเบียบ ดังนี้</t>
  </si>
  <si>
    <t>เพื่อจ่ายเป็นเงินช่วยเหลือการศึกษาบุตรของพนักงานเทศบาลและลูกจ้างประจำตามสิทธิที่ควรจะได้รับ</t>
  </si>
  <si>
    <r>
      <t xml:space="preserve">-  เป็นไปพระราชกฤษฎีกา ระเบียบ และหนังสือสั่งการ  ดังนี้  </t>
    </r>
    <r>
      <rPr>
        <b/>
        <sz val="15"/>
        <rFont val="Cordia New"/>
        <family val="2"/>
      </rPr>
      <t xml:space="preserve"> </t>
    </r>
  </si>
  <si>
    <t>1) พระราชกฤษฎีกาเงินสวัสดิการเกี่ยวกับการศึกษาบุตร พ.ศ. 2523 และที่แก้ไขเพิ่มเติมถึง ฉบับที่ 7 พ.ศ. 2554</t>
  </si>
  <si>
    <t>2) ระเบียบกระทรวงการคลัง ว่าด้วยการเบิกจ่ายเงินสวัสดิการเกี่ยวกับการศึกษาบุตร พ.ศ. 2560</t>
  </si>
  <si>
    <t>3) ระเบียบกระทรวงมหาดไทย ว่าด้วยเงินสวัสดิการเกี่ยวกับการศึกษาบุตรของพนักงานส่วนท้องถิ่น พ.ศ. 2541</t>
  </si>
  <si>
    <t xml:space="preserve">4) ระเบียบกระทรวงมหาดไทย ว่าด้วยเงินสวัสดิการเกี่ยวกับการศึกษาบุตรของพนักงานส่วนท้องถิ่น (ฉบับที่ 3) </t>
  </si>
  <si>
    <t>5) หนังสือกระทรวงมหาดไทย ที่ มท 0809.3/ว 1013 ลงวันที่ 18 กุมภาพันธ์ 2559 เรื่อง การเบิกเงินสวัสดิการเกี่ยว</t>
  </si>
  <si>
    <t>6) หนังสือกระทรวงมหาดไทย ที่ มท 0809.3/ว 4522 ลงวันที่ 9 สิงหาคม 2559 เรื่อง ประเภทและอัตราเงินบำรุงการ</t>
  </si>
  <si>
    <t>เพื่อจ่ายเป็นค่ารายจ่ายเพื่อให้ได้มาซึ่งบริการต่างๆ ดังนี้ ค่าเย็บหนังสือหรือเข้าปกหนังสือ   ค่าซักฟอก ค่าตักสิ่งปฏิกูล</t>
  </si>
  <si>
    <t>ค่าระวางบรรทุก ค่าเช่าทรัพย์สิน (ยกเว้น ค่าเช่าบ้าน) ค่าโฆษณาและเผยแพร่ (รายจ่ายเกี่ยวกับการจ้างเหมาโฆษณาและ</t>
  </si>
  <si>
    <t>เผยแพร่ข่าวทางวิทยุ กระจายเสียง โทรทัศน์ โรงมหรศพ หรือสิ่งพิพม์ต่างๆ ) ค่าธรรมเนียมต่างๆ ค่าเบี้ยประกัน ค่าใช้จ่ายในการ</t>
  </si>
  <si>
    <t>ดำเนินคดีตามคำพิพากษา ค่าจ้างเหมาบริการ หรือค่าจ้างเหมาบริการอื่นๆ ที่เข้าลักษณะรายจ่ายประเภทหนี้ ค่าติดตั้งไฟฟ้า</t>
  </si>
  <si>
    <t>ค่าติดตั้งประปาฯ ค่าติดตั้งโทรศัพท์ ค่าติดตั้งเครื่องรับสัญญาณต่างๆ ฯลฯ</t>
  </si>
  <si>
    <t>1) พระราชบัญญัติเทศบาล พ.ศ. 2496 และที่แก้ไขเพิ่มเติมถึงฉบับที่ 13 พ.ศ. 2552</t>
  </si>
  <si>
    <t>-  เป็นไปตามพระราชบัญญัติ และหนังสือสั่งการ  ดังนี้</t>
  </si>
  <si>
    <t>2) หนังสือกรมส่งเสริมการปกครองท้องถิ่น ด่วนมากที่ มท 0808.2/ว 1657 ลงวันที่ 16 กรกฎาคม 2556 เรื่อง รูปแบบ</t>
  </si>
  <si>
    <t>และการจำแนกประเภทรายรับ - รายจ่าย งบประมาณรายจ่ายประจำปีขององค์กรปกครองส่วนท้องถิ่น</t>
  </si>
  <si>
    <t>3) หนังสือกระทรวงมหาดไทย ด่วนมาก ที่ มท 0808.2/ว 3523 ลงวันที่ 20 มิถุนายน 2559 เรื่อง หลักเกณฑ์และอัตรา</t>
  </si>
  <si>
    <t>ค่าใช้จ่ายในการประกอบการพิจารณางบประมาณรายจ่ายประจำปีในลักษณะค่าใช้สอยและค่าสาธารณูปโภค</t>
  </si>
  <si>
    <t>เพื่อจ่ายเป็นค่ารับรอง (รายจ่ายในการรับรองหรือเลี้ยงรับรองขององค์กรปกครองส่วนท้องถิ่น โดยแยกเป็น</t>
  </si>
  <si>
    <r>
      <t xml:space="preserve">(1) ค่ารับรองในการต้อนรับบุคคลหรือคณะบุคคล จำนวน 15,000 บาท </t>
    </r>
    <r>
      <rPr>
        <sz val="15"/>
        <rFont val="Cordia New"/>
        <family val="2"/>
      </rPr>
      <t>ให้ตั้งงบประมาณได้ไม่เกินปีละ 1 %</t>
    </r>
  </si>
  <si>
    <t>ของรายได้จริงของปีงบประมาณที่ล่วงมาโดยไม่รวมรายได้จากเงินอุดหนุนเฉพาะกิจ เงินกู้ เงินจ่ายขาดเงินสะสมและเงินที่มี</t>
  </si>
  <si>
    <t>= 423,459.71 ให้เบิกจ่ายได้ภายในวงเงินงบประมาณที่ประมาณการไว้ตามอัตราที่กำหนดและตามค่าใช้จ่ายที่เกิดขึ้นจริง</t>
  </si>
  <si>
    <t>โดยคำนึงถึงความจำเป็นและประหยัดและให้ใช้หลักฐานการจ่ายเงินตามรายการค่าใช้จ่ายที่เกิดขึ้นจริง มาประกอบการ</t>
  </si>
  <si>
    <t>(2) ค่าเลี้ยงรับรองในการประชุมสภาท้องถิ่นหรือคณะกรรมการหรือคณะอนุกรรมการ จำนวน 15,000 บาท</t>
  </si>
  <si>
    <t>เบิกจ่ายเงิน  โดยมีเจ้าหน้าที่ที่เกี่ยวข้องในการดำเนินงานเป็นผู้รับรองการจ่าย</t>
  </si>
  <si>
    <t>เพื่อจ่ายเป็นค่าใช้จ่ายในการดำเนินการจัดการเลือกตั้งของเทศบาลตำบลแวงใหญ่ ตามที่กฎหมายกำหนด อีกทั้งให้ความ</t>
  </si>
  <si>
    <t>ร่วมมือในการประชาสัมพันธ์ การรณรงค์ หรือการให้ข้อมูลข่าวสารแก่ประชาชนให้ทราบถึงสิทธิและหน้าที่และการมีส่วนร่วม</t>
  </si>
  <si>
    <t>- เป็นไปตามตามพระราชบัญญัติ และหนังสือสั่งการ ดังนี้</t>
  </si>
  <si>
    <t>1) พระราชบัญญัติเทศบาล  พ.ศ. 2496 และที่แก้ไขเพิ่มเติมถึงฉบับที่ 13 พ.ศ. 2552</t>
  </si>
  <si>
    <t>3) หนังสือกระทรวงมหาดไทย ด่วนที่สุด ที่ มท 0808.2/ว 3028 ลงวันที่ 8 มิถุนายน 2561 เรื่อง ซักซ้อมแนวทาง</t>
  </si>
  <si>
    <t>การจัดทำงบประมาณรายจ่ายประจำปีงบประมาณ พ.ศ. 2562 ขององค์กรปกครองส่วนท้องถิ่น</t>
  </si>
  <si>
    <t>4) หนังสือกระทรวงมหาดไทย ที่ มท 0808.2/ว 3675 ลงวันที่ 6 กรกฎาคม 2561 เรื่อง การซักซ้อมแนวทางปฏิบัติ</t>
  </si>
  <si>
    <t>การตั้งงบประมาณเพื่อจ่ายเป็นค่าใช้จ่ายในการดำเนินการเลือกตั้งท้องถิ่น</t>
  </si>
  <si>
    <t xml:space="preserve">ในการเดินทางไปราชการของคณะผู้บริหาร สมาชิกสภาเทศบาล พนักงานเทศบาลและพนักงานจ้างเทศบาล หรือบุคคลที่ </t>
  </si>
  <si>
    <t xml:space="preserve">เพื่อจ่ายเป็นค่าตอบแทนพนักงานจ้าง 1 อัตรา จำนวน 12 เดือน เป็นเงิน 156,120 บาท โดยจ่ายให้กับพนักงานจ้าง ดังนี้ </t>
  </si>
  <si>
    <t>(1) พนักงานจ้างตามภารกิจ (ผู้ช่วยเจ้าหน้าที่ประชาสัมพันธ์) จำนวน 1 ตำแหน่ง</t>
  </si>
  <si>
    <t>2) ระเบียบกระทรวงมหาดไทย ว่าด้วยค่าใช้จ่ายในการเดินทางไปราชการของเจ้าหน้าที่ท้องถิ่น (ฉบับที่ 2) พ.ศ. 2558</t>
  </si>
  <si>
    <t>ได้รับอนุญาตหรืออนุมัติให้เดินทางไปราชการเพื่อประชุม ฝึกอบรม สัมมนา ดูงาน หรือไปติดต่อราชการ</t>
  </si>
  <si>
    <t>- เป็นไปตามระเบียบ ดังนี้</t>
  </si>
  <si>
    <t xml:space="preserve">วันปิยะมหาราช   วันเฉลิมพระชนมพรรษา  </t>
  </si>
  <si>
    <t>- เป็นไปตามระเบียบ และหนังสือสั่งการ ดังนี้</t>
  </si>
  <si>
    <t>2) หนังสือกระทรวงมหาดไทย ที่ มท 0407/ว 1284 ลงวันที่ 10 พฤศจิกายน 2530 เรื่อง การเบิกจ่ายค่าดอกไม้เพื่อ</t>
  </si>
  <si>
    <t>3) หนังสือกระทรวงการคลัง ที่ กค 0514/36272 ลงวันที่ 11 สิงหาคม 2530 เรื่อง การเบิกจ่ายค่าดอกไม้เพื่อมอบให้</t>
  </si>
  <si>
    <t>- เป็นไปตามระเบียบ และประกาศ ดังนี้</t>
  </si>
  <si>
    <t>2) ประกาศกระทรวงการคลัง เรื่องหลักเกณฑ์การชดใช้ค่าสินไหมทดแทนกรณีเจ้าหน้าที่ของรัฐกระทำละเมิดต่อ</t>
  </si>
  <si>
    <t>บุคคลภายนอก ลงวันที่ 3 ตุลาคม พ.ศ. 2554</t>
  </si>
  <si>
    <t xml:space="preserve">และส่วนราชการต่างๆ  และค่าใช้จ่ายอื่นที่จำเป็นและเกี่ยวข้องในการจัดงาน </t>
  </si>
  <si>
    <t>-  เป็นไปตามพระราชบัญญัติ ระเบียบ และหนังสือสั่งการ ดังนี้</t>
  </si>
  <si>
    <t>-  เป็นไปตามพระราชบัญญัติ และระเบียบ ดังนี้</t>
  </si>
  <si>
    <t>-  เป็นไปตามพระราชกฤษฏีกา และระเบียบ ดังนี้</t>
  </si>
  <si>
    <t>- เป็นไปตามพระราชบัญญัติ พระราชกฤษฎีกา และระเบียบ  ดังนี้</t>
  </si>
  <si>
    <t>จัดกิจกรรมเข้าค่ายพุทธธรรม หรือการจัดกิจกรรมธรรมะสัญจรแก่บุคลากรของเทศบาล  โดยมีค่าใช้จ่ายประกอบด้วย</t>
  </si>
  <si>
    <t>ค่าใช้จ่ายเกี่ยวกับการใช้และการตกแต่งสถานที่อบรม ค่าใช้จ่ายในพิธีเปิดและปิดการฝึกอบรม ค่าวัสดุ เครื่องเขียน และ</t>
  </si>
  <si>
    <t>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</t>
  </si>
  <si>
    <t>ในการติดต่อสื่อสาร ค่าเช่าอุปกรณ์ต่างๆ ในการฝึกอบรม ค่ากระเป๋าหรือสิ่งที่ใช้บรรจุเอกสารสำหรับผู้เข้ารับการฝึกอบรม</t>
  </si>
  <si>
    <t>ค่าของสมนาคุณในการดูงาน ค่าอาหารว่างและเครื่องดื่ม ค่าสมานาคุณวิทยากร ค่าอาหาร ค่ายานพาหนะ ค่าป้ายโครงการ</t>
  </si>
  <si>
    <t xml:space="preserve">ค่าใช้จ่ายอื่นที่จำเป็นในการอบรมสำหรับการจัดทำโครงการ </t>
  </si>
  <si>
    <t>จัดทำแผนพัฒนาท้องถิ่น</t>
  </si>
  <si>
    <t>(ปรากฎในแผนพัฒนาท้องถิ่นสี่ปี พ.ศ. 2561-2564 เพิ่มเติม ครั้งที่ 1 หน้า 27 ลำดับที่ 6)</t>
  </si>
  <si>
    <t>เพื่อจ่ายเป็นค่าใช้จ่ายในการจัดทำโครงการประชุมประชาคมท้องถิ่นเพื่อรับฟังปัญหาและความต้องการของประชาชนในการ</t>
  </si>
  <si>
    <t>จัดทำแผนพัฒนาท้องถิ่น เพื่อจัดประชุมประชาคมท้องถิ่น ประชุมคณะกรรมการ อนุกรรมการ คณะทำงานต่างๆ เกี่ยวกับการ</t>
  </si>
  <si>
    <t>จัดทำแผนพัฒนาท้องถิ่น เพื่อส่งเสริมสนับสนุนการจัดทำแผนชุมชน และกิจกรรมสนับสนุนการจัดประชาคมแผนชุมชน</t>
  </si>
  <si>
    <t xml:space="preserve">3) ระเบียบกระทรวงมหาดไทย ว่าด้วยการจัดทำแผนพัฒนาขององค์กรปกครองส่วนท้องถิ่น พ.ศ. 2548 </t>
  </si>
  <si>
    <t xml:space="preserve">4) ระเบียบกระทรวงมหาดไทย ว่าด้วยการจัดทำแผนพัฒนาขององค์กรปกครองส่วนท้องถิ่น (ฉบับที่ 2) พ.ศ. 2559 </t>
  </si>
  <si>
    <t>6) หนังสือกระทรวงมหาดไทย ด่วนที่สุด ที่ มท 0810.3/ว 5797 ลงวันที่ 10 ตุลาคม 2559 เรื่อง ซักซ้อมแนวทางการ</t>
  </si>
  <si>
    <t>จัดทำและประสานแผนพัฒนาท้องถิ่นสี่ปี พ.ศ. 2561 - 2564 ตามระเบียบกระทรวงมหาดไทยว่าด้วยการจัดทำแผนพัฒนา</t>
  </si>
  <si>
    <t>ขององค์กรปกครองส่วนท้องถิ่น (ฉบับที่ 2) พ.ศ. 2559</t>
  </si>
  <si>
    <t>7) หนังสือกระทรวงมหาดไทย ที่ มท 0810.3/ว 22938 ลงวันที่ 26 ธันวาคม 2559 เรื่อง ตอบข้อหารือการปฏิบัติตาม</t>
  </si>
  <si>
    <t xml:space="preserve">ระเบียบกระทรวงมหาดไทยว่าด้วยการจัดทำแผนขององค์กรปกครองส่วนท้องถิ่น (ฉบับที่ 2) พ.ศ. 2559 </t>
  </si>
  <si>
    <t>8) หนังสือกรมส่งเสริมการปกครองท้องถิ่น ด่วนที่สุด ที่ มท 0810.3/ว 1617 ลงวันที่ 16 สิงหาคม 2560 เรื่อง เผยแพร่</t>
  </si>
  <si>
    <t>เอกสารประเด็นคำถาม-แนวทางการปฏิบัติในการจัดทำแผนพัฒนาท้องถิ่นสี่ปี พ.ศ. 2561 - 2564 ขององค์กรปกครองส่วน</t>
  </si>
  <si>
    <t>ท้องถิ่น ชุดที่ 1</t>
  </si>
  <si>
    <t>9) หนังสือกระทรวงมหาดไทย ด่วนที่สุด ที่ มท 0810.3/ว 6247 ลงวันที่ 3 พฤศจิกายน 2560 เรื่อง แนวทางการดำเนิน</t>
  </si>
  <si>
    <t>การแผนพัฒนาท้องถิ่นสี่ปี พ.ศ. 2561 - 2564 ขององค์กรปกครองส่วนท้องถิ่น</t>
  </si>
  <si>
    <t xml:space="preserve">10) หนังสือกระทรวงมหาดไทย ด่วนที่สุด ที่ มท 0810.3/ว 0357 ลงวันที่ 19 มกราคม 2561 เรื่อง แนวทางการดำเนิน </t>
  </si>
  <si>
    <t>11) หนังสือกรมส่งเสริมการปกครองท้องถิ่น ด่วนที่สุด ที่ มท 0810.3/ว 1002 ลงวันที่ 19 พฤษภาคม 2560 เรื่อง</t>
  </si>
  <si>
    <t>การเชื่อมโยงและบูรณาการแผนระดับพื้นที่ ประจำปีงบประมาณ พ.ศ. 2562</t>
  </si>
  <si>
    <t>12) หนังสือกระทรวงมหาดไทย ที่ มท 0891.4/ว 856 ลงวันที่ 12 มีนาคม 2553 เรื่อง การสนับสนุนแผนชุมชน สู่การ</t>
  </si>
  <si>
    <t>พัฒนาท้องถิ่นแบบบูรณาการ</t>
  </si>
  <si>
    <t>14) ระเบียบกระทรวงมหาดไทย ว่าด้วยการเบิกจ่ายในการจัดงาน การจัดการแข่งขันกีฬาและการส่งนักกีฬาเข้าร่วม</t>
  </si>
  <si>
    <t xml:space="preserve">เกี่ยวข้องในการจัดงาน </t>
  </si>
  <si>
    <t xml:space="preserve">เพื่อจ่ายเป็นค่าซ่อมแซมบำรุงรักษาครุภัณฑ์ที่ชำรุด เพื่อให้สามารถใช้งานได้ตามปกติ เช่น ตู้ โต๊ะ  เก้าอี้  เครื่องทุ่นแรง </t>
  </si>
  <si>
    <t>เครื่องพิมพ์ดีด  ยานพาหนะเครื่องคอมพิวเตอร์ เครื่องปรับอากาศ ฯลฯ  กรณีเป็นการจ้างเหมาทั้งค่าสิ่งของและค่าแรงงาน</t>
  </si>
  <si>
    <t>ให้จ่ายจากค่าใช้สอย ส่วนกรณีที่องค์กรปกครองส่วนท้องถิ่นเป็นผู้ดำเนินการซ่อมแซมบำรุงรักษาครุภัณฑ์เองให้ปฏิบัติ  ดังนี้</t>
  </si>
  <si>
    <t>-  เป็นไปตามพระราชบัญญัติ และหนังสือสั่งการ ดังนี้</t>
  </si>
  <si>
    <t>3) หนังสือกรมส่งเสริมการปกครองท้องถิ่น ด่วนมาก ที่ มท 0808.2/ว 1657 ลงวันที่ 16 กรกฎาคม 2556 เรื่อง รูปแบบ</t>
  </si>
  <si>
    <t>4) หนังสือกระทรวงมหาดไทย ด่วนมาก ที่ มท 0808.2/ว 1752 ลงวันที่ 6 สิงหาคม 2556 เรื่อง แนวทางปฏิบัติเกี่ยวกับ</t>
  </si>
  <si>
    <t>รูปแบบและการจำแนกประเภทรายรับ - รายจ่าย งบประมาณรายจ่ายประจำปีขององค์กรปกครองส่วนท้องถิ่น</t>
  </si>
  <si>
    <t>5) หนังสือกรมส่งเสริมการปกครองท้องถิ่น ด่วนมาก ที่ มท 0808.2/ว 1134 ลงวันที่ 9 มิถุนายน 2558 เรื่อง การปรับปรุง</t>
  </si>
  <si>
    <t>หลักการจำแนกประเภทรายจ่ายตามงบประมาณขององค์กรปกครองส่วนท้องถิ่น</t>
  </si>
  <si>
    <t>6) หนังสือกระทรวงมหาดไทย ด่วนมาก ที่ มท 0808.2/ว 3523 ลงวันที่ 20 มิถุนายน 2559 เรื่อง หลักเกณฑ์และอัตรา</t>
  </si>
  <si>
    <t>ใช้งานไม่ยืนนาน สิ้นเปลือง หมดไป หรือเปลี่ยนสภาพไปในระยะเวลาอันสั้น  รวมถึงรายจ่ายดังต่อไปนี้</t>
  </si>
  <si>
    <t>โดยจ่ายเป็นค่าวัสดุสำนักงาน ดังนี้</t>
  </si>
  <si>
    <t>(1) ก. ประเภทวัสดุคงทน</t>
  </si>
  <si>
    <t>- ได้แก่ สิ่งของที่โดยสภาพมีลักษณะคงทนแต่ตามปกติมีอายุการใช้งานไม่ยืนนาน หรือเมื่อนำไปใช้งานแล้วเกิดความ</t>
  </si>
  <si>
    <t xml:space="preserve">ชำรุดเสียหาย ไม่สามารถซ่อมแซมให้ใช้งานได้ดังเดิมหรือซ่อมแซมแล้วไม่คุ้มค่า ดังนี้ หนังสือ เครื่องคิดเลขขนาดเล็ก </t>
  </si>
  <si>
    <t>เครื่องเจาะกระดาษขนาดเล็ก ที่เย็บกระดาษขนาดเล็ก ไม้บรรทัดเหล็ก กรรไกร เก้าอี้พลาสติก แปลงลบกระดานดำ ตรายาง</t>
  </si>
  <si>
    <t>ขาตั้ง (กระดานดำ) ที่ถูพื้น ตะแกรงวางเอกสาร เครื่องตัดโฟม เครื่องตัดกระดาษ เครื่องเย็บกระดาษ กุญแจ ภาพเขียน แผนที่</t>
  </si>
  <si>
    <t>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ม่านปรับแสง</t>
  </si>
  <si>
    <t>(ต่อผื่น) นาฬิกาตั้งหรือแขวน พระพุทธรูปจำลอง กระเป๋า ตาชั่งขนาดเล็ก ฯลฯ</t>
  </si>
  <si>
    <t>(2) ข. ประเภทวัสดุสิ้นเปลือง</t>
  </si>
  <si>
    <t>-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หรือเปลี่ยนสภาพไปในระยะเวลา</t>
  </si>
  <si>
    <t>อันสั้นไม่คงสภาพเดิม ดังนี้ กระดาษ หมึก ดินสอ ปากกา ยางลบ น้ำยาลบคำผิด เทปกาว ลวดเย็บกระดาษ กาว ชอล์ค สมุด</t>
  </si>
  <si>
    <t>ซองเอกสาร ตลับผงหมึก น้ำหมึกปรินท์ เทป พี วี ซี แบบใส น้ำยาลบกระดาษไข ไม้บรรทัด คลิป เป๊ก เข็มหมุด กระดาษคาร์บอน</t>
  </si>
  <si>
    <t>กระดาษไข แฟ้ม สมุดบัญชี สมุดประวัติข้าราชการ แบบพิมพ์ ผ้าสำลี ธงชาติ สิ่งพิมพ์ที่ได้จากการซื้อ หรือจ้างพิมพ์ ของใช้</t>
  </si>
  <si>
    <t>ในการบรรจุหีบห่อ น้ำมัน ไข ขี้ผึ้ง น้ำดื่มสำหรับบริการประชาชนในสำนักงาน ฯลฯ</t>
  </si>
  <si>
    <t>-  เป็นไปตามหนังสือสั่งการ ดังนี้</t>
  </si>
  <si>
    <t xml:space="preserve">การใช้งานไม่ยืนนาน สิ้นเปลือง หมดไป หรือเปลี่ยนสภาพไปในระยะเวลาอันสั้น รวมถึงรายจ่ายดังต่อไปนี้  </t>
  </si>
  <si>
    <t>ชำรุดเสียหาย ไม่สามารถซ่อมแซมให้ใช้งานได้ดังเดิมหรือซ่อมแซมแล้วไม่คุ้มค่า ดังนี้ ไมโครโฟน ขาตั้งมาโครโฟน หัวแร้งไฟฟ้า</t>
  </si>
  <si>
    <t>เครื่องวัดกระแสไฟฟ้า เครื่องวัดแรงดันไฟฟ้า มาตรสำหรับตรวจวงจรไฟฟ้า เครื่องประจุไฟ ฯลฯ</t>
  </si>
  <si>
    <t xml:space="preserve">อันสั้นไม่คงสภาพเดิม ดังนี้ ฟิวส์ เทปพันสายไฟฟ้า สายไฟฟ้า หลอดไฟ เข็มขัดรัดสายไฟฟ้า ปลั๊กไฟฟ้า สวิตซ์ไฟฟ้า </t>
  </si>
  <si>
    <t>หลอดวิทยุทรานซิตเตอร์และชิ้นส่วนวิทยุ ลูกถ้วยสายอากาศ รีซีสเตอร์ มูฟวิ่งคอยส์คอมเดนเซอร์ ขาหลอดฟลูออเรสเซนซ์</t>
  </si>
  <si>
    <t>เบรกเกอร์ สายอากาศหรือเสาอากาศสำหรับวิทยุ เครื่องรับโทรทัศน์ จานรับสัญญาณดาวเทียม ฯลฯ</t>
  </si>
  <si>
    <t>(3) ค. ประเภทอุปกรณ์ประกอบและอะไหล่</t>
  </si>
  <si>
    <t>- ได้แก่ สิ่งของที่เป็นอุปกรณ์ประกอบหรืออะไหล่สำหรับการซ่อมแซมบำรุงรักษาทรัพย์สินให้คืนสภาพดังเดิมที่มี</t>
  </si>
  <si>
    <t>ลักษณะเป็นการซ่อมบำรุงปกติหรือค่าซ่อมกลาง ดังนี้ ดอกลำโพง แผงวงจร ผังแสดงวงจรต่างๆ แผงบังคับทางไฟ ฯลฯ</t>
  </si>
  <si>
    <t>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</si>
  <si>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โดยจ่ายเป็นค่าวัสดุงานบ้านงานครัว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</si>
  <si>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หม้อ กระทะ กะละมัง ตะหลิว กรอบรูป</t>
  </si>
  <si>
    <t xml:space="preserve">มีด ถัง ถาด แก้วน้ำ จานรอง ถ้วยชาม กระจกเงา โอ่งน้ำ ที่นอน กระโถน เตาไฟฟ้า เตาน้ำมัน เตารีด เครื่องบดอาหาร </t>
  </si>
  <si>
    <t>เครื่องตีไข่ไฟฟ้า เครื่องปิ้งขนมปัง กระทะไฟฟ้า รวมถึงหม้อหุงข้าวไฟฟ้า กระติกน้ำร้อน กระติกน้ำแข็ง ถังแก๊ส เตา ฯลฯ</t>
  </si>
  <si>
    <t>อันสั้นไม่คงสภาพเดิม ดังนี้ ผงซักฟอก สบู่ น้ำยาดับกลิ่น แปรง ไม้กวาด เข่ง มุ้ง ผ้าปูที่นอน ปลอกหมอน หมอน ผ้าห่ม ผ้าปูโต๊ะ</t>
  </si>
  <si>
    <t>น้ำจืดที่ซื้อจากเอกชน ฯลฯ</t>
  </si>
  <si>
    <t xml:space="preserve">งานไม่ยืนนาน สิ้นเปลือง หมดไป หรือเปลี่ยนสภาพไปในระยะเวลาอันสั้น รวมถึงรายจ่ายดังต่อไปนี้ </t>
  </si>
  <si>
    <t>โดยจ่ายเป็นค่าวัสดุก่อสร้าง 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</si>
  <si>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ไม้ต่างๆ ค้อน คีม ชะแลง จอบ สิ่ว เสียม</t>
  </si>
  <si>
    <t>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ฯลฯ</t>
  </si>
  <si>
    <r>
      <t>-</t>
    </r>
    <r>
      <rPr>
        <sz val="15"/>
        <rFont val="Cordia New"/>
        <family val="2"/>
      </rPr>
      <t xml:space="preserve">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หรือเปลี่ยนสภาพไปในระยะเวลา</t>
    </r>
  </si>
  <si>
    <t>อันสั้นไม่คงสภาพเดิม ดังนี้ ตะปู เหล็กเส้น แปรงทาสี ปูนขาว ฯลฯ</t>
  </si>
  <si>
    <t>(3) ประเภทอุปกรณ์ประกอบและอะไหล่</t>
  </si>
  <si>
    <t>- ได้แก่  สิ่งของที่เป็นอุปกรณ์ประกอบหรืออะไหล่สำหรับการซ่อมแซมบำรุงรักษาทรัพย์สินให้คืนสภาพดังเดิมที่มี</t>
  </si>
  <si>
    <t>ลักษณะเป็นการซ่อมบำรุงปกติหรือค่าซ่อมกลาง ดังนี้ ท่อน้ำและอุปรณ์ประปา ท่อน้ำบาดาล ฯลฯ</t>
  </si>
  <si>
    <t>- เป็นไปตามหนังสือสั่งการ  ดังนี้</t>
  </si>
  <si>
    <t>มีอายุการใช้งานไม่ยืนนาน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</si>
  <si>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ชำรุดเสียหาย ไม่สามารถซ่อมแซมให้ใช้งานได้ดังเดิมหรือซ่อมแซมแล้วไม่คุ้มค่า ดังนี้ ไขควง ประแจ แม่แรง กุญแจปากตาย</t>
  </si>
  <si>
    <t>ฯลฯ</t>
  </si>
  <si>
    <t>อันสั้นไม่คงสภาพเดิม ดังนี้ ยางรถยนต์ น้ำมันเบรก น็อตและสกรู สกายไมล์ เพลา ฟิล์มกรองแสง ฯลฯ</t>
  </si>
  <si>
    <t>ลักษณะเป็นการซ่อมบำรุงปกติหรือค่าซ่อมกลาง ดังนี้ เบาะรถยนต์ เครื่องยนต์ (อะไหล่) ชุดเกียร์รถยนต์ เบรก ครัช พวงมาลัย</t>
  </si>
  <si>
    <t>สายพานใบพัด หม้อน้ำ แบตเตอร์รี่ จานจ่าย ล้อ ถังน้ำมัน ไฟเบรก อาจาจักรยาน ตลับลูกปืน กระจกมองข้างรถยนต์ กันชน</t>
  </si>
  <si>
    <t>รถยนต์ เข็มขัดนิรภัย ฯลฯ</t>
  </si>
  <si>
    <t>โดยจ่ายเป็นค่าวัสดุเชื้อเพลิงและหล่อลื่น ดังนี้</t>
  </si>
  <si>
    <t>(1) ข. ประเภทวัสดุสิ้นเปลือง</t>
  </si>
  <si>
    <t>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น้ำมันเครื่อง</t>
  </si>
  <si>
    <t>ถ่าน ก๊าซ ฯลฯ</t>
  </si>
  <si>
    <t>ค่าใช้จ่ายในการประกอบการพิจารณางบประมาณรายจ่ายประจำปีในลักษณะค่าใช้สอยและค่าสาธารณูโภค</t>
  </si>
  <si>
    <t>มีอายุการใช้งานไม่ยืนนาน สิ้นเปลือง หมดไป หรือเปลี่ยนสภาพไปในระยะเวลาอันสั้น  รวมถึงรายจ่ายดังต่อไปนี้</t>
  </si>
  <si>
    <t>โดยจ่ายเป็นค่าวัสดุโฆษณาและเผยแพร่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</si>
  <si>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ขาตั้งกล้อง ขาตั้งเขียนภาพ กล่องและ</t>
  </si>
  <si>
    <t>ระวิงใส่ฟิล์มภาพยนต์ เครื่องกรอเทป เลนส์ซูม กระเป๋าใส่กล้องถ่ายรูป ฯลฯ</t>
  </si>
  <si>
    <t>อันสั้นไม่คงสภาพเดิม ดังนี้ พู่กัน สี กระดาษเขียนโปสเตอร์ ฟีล์ม เมมโมรี่การ์ด ฟีล์มสไลด์ แถบบันทึกเสียงหรือภาพ (ภาพยนต์,</t>
  </si>
  <si>
    <t>วีดีโอเทป, แผ่นซีดี) รูปสีหรือขาวดำที่ได้จากการล้าง อัดขยาย ภาพถ่ายดาวเทียม ฯลฯ</t>
  </si>
  <si>
    <t>1. รายจ่ายเพื่อประกอบขึ้นใหม่ ดัดแปลง ต่อเติม หรือปรับปรุงวัสดุ</t>
  </si>
  <si>
    <t>2. รายจ่ายเพื่อจัดหาโปรแกรมคอมพิวเตอร์ที่มีราคาต่อหน่วยหรือต่อชุดไม่เกิน 20,000 บาท</t>
  </si>
  <si>
    <t>3. รายจ่ายเพื่อจัดหาสิ่งของที่ใช้ในการซ่อมแซมบำรุงรักษาทรัพย์สินให้สามารถใช้งานได้ตามปกติ</t>
  </si>
  <si>
    <t>4. รายจ่ายที่ต้องชำระพร้อมกับค่าวัสดุ เช่น ค่าขนส่ง ค่าภาษี ค่าประกันภัย ค่าติดตั้ง เป็นต้น</t>
  </si>
  <si>
    <t>โดยจ่ายเป็นค่าวัสดุคอมพิวเตอร์ 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</si>
  <si>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แผ่นหรือจานบันทึกข้อมูล ฯลฯ</t>
  </si>
  <si>
    <t xml:space="preserve">อันสั้นไม่คงสภาพเดิม ดังนี้ อุปกรณ์บันทึกข้อมูล (Diskette, Floppy Disk, Removable Disk, Compact Disc, Digital Video </t>
  </si>
  <si>
    <t>Disc, Flash Drive) เทปบันทึกข้อมูล (ReelMagnetic Tape, Cassette Tape, Cartridge Tape) หัวพิมพ์หรือเทปพิมพ์สำหรับ</t>
  </si>
  <si>
    <t xml:space="preserve">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</si>
  <si>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 xml:space="preserve">ลักษณะเป็นการซ่อมบำรุงปกติหรือค่าซ่อมกลาง ดังนี้ แผงแป้นอักขระหรือแป้นพิมพ์ (Key board) เมนบอร์ด (Main Board) </t>
  </si>
  <si>
    <t xml:space="preserve">เมมโมรี่ชิป (MeMory Chip) เช่น Ram คัตซีทฟิดเดอร์ (Cut Sheet Feeder) เมาส์ (Mouse)  พรินเตอร์สวิตชิ่งบ๊อกซ์ </t>
  </si>
  <si>
    <t>(Printer Switching Box) เครื่องกระจายสัญญาณ (Hub) แผ่นวงจรอิเล็กทรอนิกส์ (Card) Ethernet Card, Lan Card,</t>
  </si>
  <si>
    <t xml:space="preserve">Antivirus Card, Sound Card) เป็นต้น เครื่องอ่านและบันทึกข้อมูลแบบต่างๆ เช่น แบบดิสเกตต์ (Diskette) แบบฮาร์ดดิสต์ </t>
  </si>
  <si>
    <t xml:space="preserve">(Hard Disk) แบบซีดีรอม (CD ROM) แบบออพติคอล (Optical) เป็นต้น ฯลฯ   </t>
  </si>
  <si>
    <t>-  เป็นไปตามหนังสือสั่งการ  ดังนี้</t>
  </si>
  <si>
    <t>ไม่ยืนนาน สิ้นเปลือง หมดไป หรือเปลี่ยนสภาพไปในระยะเวลาอันสั้น รวมถึงรายจ่ายดังต่อไปนี้</t>
  </si>
  <si>
    <t>โดยจ่ายเป็นค่าวัสดุอื่นๆ  ดังนี้</t>
  </si>
  <si>
    <t xml:space="preserve">ชำรุดเสียหาย ไม่สามารถซ่อมแซมให้ใช้งานได้ดังเดิมหรือซ่อมแซมแล้วไม่คุ้มค่า ดังนี้  มิเตอร์น้ำ-ไฟฟ้า ตะแกรงกันสวะ </t>
  </si>
  <si>
    <t>หัวเชื่อมแก๊ส หัววาวล์เปิด - ปิดแก๊ส ฯลฯ</t>
  </si>
  <si>
    <t>อันสั้นไม่คงสภาพเดิม ดังนี้ ต้นไม้ดอก ไม้ประดับ กระถาง เพื่อประดับอาคารสำนักงาน วัสดุอุปกรณ์สำหรับเลื่อยยนต์ ฯลฯ</t>
  </si>
  <si>
    <t xml:space="preserve">เพื่อจ่ายเป็นค่าไฟฟ้าในสำนักงาน/ในที่สาธารณะ หรืออาคารสถานที่ที่อยู่ในความดูแลรับผิดชอบของเทศบาลตำบลแวงใหญ่  </t>
  </si>
  <si>
    <t>1) หนังสือกรมส่งเสริมการปกครองท้องถิ่น ด่วนมาก ที่ มท 0808.2/ว 1657 ลงวันที่ 16 กรกฎาคม 2556 เรื่อง รูปแบบ</t>
  </si>
  <si>
    <t>2) หนังสือกรมส่งเสริมการปกครองท้องถิ่น ด่วนที่สุด ที่ มท 0810.8/ว 2217 ลงวันที่ 19 ตุลาคม 2560</t>
  </si>
  <si>
    <t>3) หนังสือกรมส่งเสริมการปกครองท้องถิ่น ด่วนที่สุด ที่ มท 0808.2/ว 1846 ลงวันที่ 12 กันยายน 2560 เรื่อง แนวทาง</t>
  </si>
  <si>
    <t>การแก้ไขปัญหาค่าสาธารณูปโภคค้างชำระ</t>
  </si>
  <si>
    <t>4) หนังสือกรมส่งเสริมการปกครองท้องถิ่น ด่วนที่สุด ที่ มท 0810.7/ว 1529 ลงวันที่ 3 สิงหาคม 2560</t>
  </si>
  <si>
    <t>บริหารการเงิน การคลังภาครัฐแบบอิเล็กทรอนิกส์ (GFMIS)</t>
  </si>
  <si>
    <t>เพื่อจ่ายเป็นค่าบริการไปรษณีย์  ค่าธนาณัติ  ค่าดวงตราไปรษณียากร ค่าเช่าตู้ไปรษณีย์  ค่าธรรมเนียมการโอนเงินในระบบ</t>
  </si>
  <si>
    <t xml:space="preserve">(จัดซื้อตามบัญชีมาตรฐานครุภัณฑ์ กองมาตรฐานงบประมาณ 1 สำนักงบประมาณ) </t>
  </si>
  <si>
    <t>(จัดซื้อโดยสืบราคาจากท้องตลาด เนื่องจากไม่มีตามบัญชีราคามาตรฐานครุภัณฑ์ กองมาตรฐานงบประมาณ 1 สำนักงบประมาณ)</t>
  </si>
  <si>
    <t>เพื่อจ่ายเป็นค่าจัดซื้อโต๊ะประชุมหัวท้ายครึ่งวงกลม ขาไม้หรือชุบโครเมี่ยม จำนวน 26 ที่นั่ง จำนวน 1 ชุด ประกอบด้วย</t>
  </si>
  <si>
    <t>1) โต๊ะครึ่งวงกลมขนาดเส้นผ่าศูนย์กลาง 150x75 เซนติเมตร จำนวน 2 ตัว</t>
  </si>
  <si>
    <t>2) โต๊ะขนาด 60x205x75 เซนติเมตร จำนวน 6 ตัว</t>
  </si>
  <si>
    <t xml:space="preserve">(ปรากฎในแผนพัฒนาท้องถิ่นสี่ปี พ.ศ. 2561-2564 เพิ่มเติมครั้งที่ 3 พ.ศ. 2561 หน้า 43 ลำดับที่ 4) </t>
  </si>
  <si>
    <t>เพื่อจ่ายเป็นค่าจัดซื้อพัดลมอุตสาหกรรม ขนาด 24 นิ้ว จำนวน 2 ตัว ราคาตัวละ 3,200 บาท เป็นเงิน 6,400 บาท</t>
  </si>
  <si>
    <t xml:space="preserve">(ปรากฎในแผนพัฒนาท้องถิ่นสี่ปี พ.ศ. 2561-2564 เพิ่มเติมครั้งที่ 3 พ.ศ. 2561 หน้า 42 ลำดับที่ 5) </t>
  </si>
  <si>
    <t>เพื่อจ่ายเป็นค่าจัดซื้อเก้าอี้ทำงาน จำนวน 2 ตัว ๆ ละ 3,000 บาท เป็นเงิน 6,000 บาท โดยมีคุณลักษณะ  ดังนี้</t>
  </si>
  <si>
    <t>1) เก้าอี้บุนวม</t>
  </si>
  <si>
    <t>2) มีพนักพิงหลัง</t>
  </si>
  <si>
    <t>3) ล้อเลื่อนปรับระดับได้</t>
  </si>
  <si>
    <t>4) มีที่พักแขนทั้งสองข้าง</t>
  </si>
  <si>
    <t xml:space="preserve">(ปรากฎในแผนพัฒนาท้องถิ่นสี่ปี พ.ศ. 2561-2564 เพิ่มเติมครั้งที่ 3 พ.ศ. 2561 หน้า 43 ลำดับที่ 7) </t>
  </si>
  <si>
    <t>เพื่อจ่ายเป็นค่าจัดซื้อโต๊ะทำงานพร้อมเก้าอี้  ขนาดโต๊ะ 1600 x 830 x 760  จำนวน 1 ชุด ราคา 25,000 บาท</t>
  </si>
  <si>
    <t xml:space="preserve">(ปรากฎในแผนพัฒนาท้องถิ่นสี่ปี พ.ศ. 2561-2564 เพิ่มเติมครั้งที่ 3 พ.ศ. 2561 หน้า 45 ลำดับที่ 13) </t>
  </si>
  <si>
    <t>(1) เครื่องสำรองไฟฟ้า</t>
  </si>
  <si>
    <t xml:space="preserve">เพื่อจ่ายเป็นค่าจัดซื้อเครื่องสำรองไฟฟ้า ขนาด 800 VA จำนวน 1 เครื่อง ราคา 2,500 บาท </t>
  </si>
  <si>
    <t>เศรษฐกิจและสังคม  ดังนี้</t>
  </si>
  <si>
    <t>- มีกำลังไฟฟ้าด้านนอกไม่น้อยกว่า 800 VA (480  Watts)</t>
  </si>
  <si>
    <t>- สามารถสำรองไฟฟ้าได้ไม่น้อยกว่า 15 นาที</t>
  </si>
  <si>
    <t xml:space="preserve">(ปรากฎในแผนพัฒนาท้องถิ่นสี่ปี พ.ศ. 2561-2564 เพิ่มเติมครั้งที่ 3 พ.ศ. 2561 หน้า 49 ลำดับที่ 27) </t>
  </si>
  <si>
    <t>-  เป็นไปตามพระราชบัญญัติ พระราชกฤษฎีกา และหนังสือสั่งการ  ดังนี้</t>
  </si>
  <si>
    <t>4) หนังสือกรมส่งเสริมการปกครองท้องถิ่น ด่วนมาก ที่ มท 0808.2/ว 1657 ลงวันที่ 16 กรกฎาคม 2556 เรื่อง รูปแบบ</t>
  </si>
  <si>
    <t>5) หนังสือกรมส่งเสริมการปกครองท้องถิ่น ด่วนมาก ที่ มท 0808.2/ว 1134 ลงวันที่ 9 มิถุนายน 2558 เรื่อง การ</t>
  </si>
  <si>
    <t>6) หนังสือกรมส่งเสริมการปกครองท้องถิ่น ด่วนที่สุด ที่ มท 0808.2/ว 1248 ลงวันที่ 27 มิถุนายน 2559 เรื่อง แนวทาง</t>
  </si>
  <si>
    <t>จำนวน 12 เดือน เป็นเงิน 336,360 บาท  โดยจ่ายให้กับพนักงานเทศบาลสามัญ ดังนี้</t>
  </si>
  <si>
    <t>1) นักวิเคราะห์นโยบายและแผน 1 ตำแหน่ง</t>
  </si>
  <si>
    <t>-  เป็นไปตามระเบียบและหนังสือสั่งการ ดังนี้</t>
  </si>
  <si>
    <t>1) ผู้อำนวยการกองคลัง จำนวน 1 ตำแหน่ง</t>
  </si>
  <si>
    <t>2) หัวหน้าฝ่ายบริหารงานคลัง จำนวน 1 ตำแหน่ง</t>
  </si>
  <si>
    <t>3) เจ้าพนักงานจัดเก็บรายได้ จำนวน 1 ตำแหน่ง</t>
  </si>
  <si>
    <t>4) เจ้าพนักงานการเงินและบัญชี จำนวน 1 ตำแหน่ง</t>
  </si>
  <si>
    <t>1) ผู้อำนวยการกองคลัง ในอัตราเดือนละ 3,500 บาท จำนวน 12 เดือน</t>
  </si>
  <si>
    <t>2) หัวหน้าฝ่ายบริหารงานคลัง ในอัตราเดือนละ 1,500 บาท รวม 12 เดือน</t>
  </si>
  <si>
    <t xml:space="preserve">เพื่อจ่ายเป็นเงินค่าจ้างประจำให้กับลูกจ้างประจำ  พร้อมทั้งเงินปรับปรุงค่าจ้างประจำปีและเงินปรับอัตราค่าจ้าง จำนวน </t>
  </si>
  <si>
    <t>2 อัตรา จำนวน 12 เดือน  โดยจ่ายให้กับลูกจ้างประจำ ดังนี้</t>
  </si>
  <si>
    <t>1) พนักงานขับรถยนต์  จำนวน  1  ตำแหน่ง</t>
  </si>
  <si>
    <t>2) เจ้าหน้าที่ทะเบียนทรัพย์สิน  จำนวน  1  ตำแหน่ง</t>
  </si>
  <si>
    <t xml:space="preserve">เพื่อจ่ายเป็นเงินประโยชน์ตอบแทนอื่นเป็นกรณีพิเศษ (โบนัส) แก่พนักงานเทศบาลและลูกจ้าง ของเทศบาล  </t>
  </si>
  <si>
    <t>2. ค่าตอบแทนบุคคลหรือคณะกรรมการ</t>
  </si>
  <si>
    <t>เพื่อจ่ายเป็นค่าตอบแทนบุคคลหรือคณะกรรมการผู้รับผิดชอบการจัดซื้อจัดจ้างและการบริหารงานพัสดุภาครัฐ ได้แก่บุคคล</t>
  </si>
  <si>
    <t>หรือคณะกรรมการซื้อหรือจ้าง ,บุคคลหรือคณะกรรมการดำเนินการจ้างที่ปรึกษา ,บุคคลหรือคณะกรรมการดำเนินงานจ้าง</t>
  </si>
  <si>
    <t>ออกแบบหรือควบคุมงานก่อสร้าง และคณะกรรมการพิจารณาความเสียหาย</t>
  </si>
  <si>
    <t>-  เป็นไปตามระเบียบ  และหนังสือสั่งการ ดังนี้</t>
  </si>
  <si>
    <t>1) พระราชบัญญัติการจัดซื้อจัดจ้างและการบริหารงานพัสดุภาครัฐ พ.ศ. 2560</t>
  </si>
  <si>
    <t>2) หนังสือกระทรวงการคลัง ด่วนที่สุด ที่ กค 0402.5/ว 156 ลงวันที่ 19 กันยายน 2560 เรื่อง  หลักเกณฑ์การเบิกค่า</t>
  </si>
  <si>
    <t>ตอบแทนบุคคลหรือคณะกรรมการ</t>
  </si>
  <si>
    <t>3) หนังสือกรมส่งเสริมการปกครองท้องถิ่น ด่วนที่สุด ที่ มท 0808.2/ว 1966 ลงวันที่ 26 กันยายน พ.ศ. 2560 เรื่อง</t>
  </si>
  <si>
    <t>แจ้งหลักการเบิกค่าตอบแทนบุคคลหรือคณะกรรมการ</t>
  </si>
  <si>
    <t>เพื่อจ่ายเงินตอบแทนการปฏิบัติงานนอกเวลาราชการให้แก่พนักงานเทศบาล  ลูกจ้างประจำ และพนักงานจ้าง ที่ได้รับอนุมัติ</t>
  </si>
  <si>
    <t xml:space="preserve">ให้ปฏิบัติหน้าที่นอกเวลาราชการ หรือ วันหยุดราชการ </t>
  </si>
  <si>
    <r>
      <t xml:space="preserve">-  เป็นไปตามพระราชกฤษฎีกา ระเบียบ  และหนังสือสั่งการ  ดังนี้  </t>
    </r>
    <r>
      <rPr>
        <b/>
        <sz val="15"/>
        <rFont val="Cordia New"/>
        <family val="2"/>
      </rPr>
      <t xml:space="preserve"> </t>
    </r>
  </si>
  <si>
    <t>5) หนังสือกรมบัญชีกลาง ด่วนที่สุด ที่ กค. 0422.3/ว 257 ลงวันที่ 28 มิถุนายน 2559 เรื่อง ประเภทและอัตราเงิน</t>
  </si>
  <si>
    <t>6) หนังสือกระทรวงมหาดไทย ที่ มท 0809.3/ว 1013 ลงวันที่ 18 กุมภาพันธ์ 2559 เรื่อง การเบิกเงินสวัสดิการเกี่ยว</t>
  </si>
  <si>
    <t>7) หนังสือกระทรวงมหาดไทย ที่ มท 0809.3/ว 4522 ลงวันที่ 9 สิงหาคม 2559 เรื่อง ประเภทและอัตราเงินบำรุงการ</t>
  </si>
  <si>
    <t xml:space="preserve">เพื่อจ่ายเป็นค่าจ้างเหมาบริการคนงานเพื่อปฏิบัติงานตามภารกิจของเทศบาล  จำนวน  2  อัตรา </t>
  </si>
  <si>
    <t xml:space="preserve">เพื่อจ่ายเป็นค่าจัดซื้อโต๊ะทำงานพร้อมเก้าอี้ จำนวน 1 ชุด </t>
  </si>
  <si>
    <t xml:space="preserve">(ปรากฎในแผนพัฒนาท้องถิ่นสี่ปี พ.ศ. 2561-2564 เพิ่มเติม ครั้งที่ 3 พ.ศ. 2561 หน้า 42 ลำดับที่ 3) </t>
  </si>
  <si>
    <t>2. ครุภัณฑ์คอมพิวเคอร์</t>
  </si>
  <si>
    <t>โดยมีคุณลักษณะตามประกาศเกณฑ์ราคากลางและคุณลักษณะพื้นฐานครุภัณฑ์คอมพิวเตอร์ของกระทรวงดิจิทัลเพื่อ</t>
  </si>
  <si>
    <t xml:space="preserve">(ปรากฎในแผนพัฒนาท้องถิ่นสี่ปี พ.ศ. 2561-2564 เพิ่มเติม ครั้งที่ 2 พ.ศ. 2560 หน้า 15 ลำดับที่ 1) </t>
  </si>
  <si>
    <t>เพื่อจ่ายเป็นค่าจัดซื้อสแกนเนอร์ สำหรับงานเก็บเอกสารระดับศูนย์บริการ แบบที่ 2 จำนวน 1 เครื่อง ราคา 29,000 บาท</t>
  </si>
  <si>
    <t>1) เป็นสแกนเนอร์ชนิดป้อนกระกาษขนาด A4 อัตโนมัติ (Auto Document Feeder) ได้ไม่น้อยกว่า 50 แผ่น</t>
  </si>
  <si>
    <t>2) สามารถสแกนเอกสารได้ 2 หน้าแบบอัตโนมัติ</t>
  </si>
  <si>
    <t>3) มีความละเอียดในการสแกนสูงสุดไม่น้อยกว่า 600x600 dpi</t>
  </si>
  <si>
    <t>4) มีความเร็วในการสแกนกระดาษขนาด A4 ได้ไม่น้อยกว่า 40 ppm</t>
  </si>
  <si>
    <t>5) สมารถสแกนเอกสารได้ไม่น้อยกว่ากระดาษ A4</t>
  </si>
  <si>
    <t>6) มีช่องเชื่อมต่อ (Interface) แบบ USB 2.0 หรือดีกว่า จำนวนไม่น้อยกว่า 1 ช่อง</t>
  </si>
  <si>
    <t>-  เป็นไปตาม พระราชบัญญัติ พระราชกฤษฎีกา และหนังสือสั่งการ   ดังนี้</t>
  </si>
  <si>
    <t>(1) เจ้าพนักงานป้องกันและบรรเทาสาธารณภัย  จำนวน 1 ตำแหน่ง</t>
  </si>
  <si>
    <t>(1) พนักงานขับรถยนต์  จำนวน   2  ตำแหน่ง</t>
  </si>
  <si>
    <t xml:space="preserve">เพื่อจ่ายเป็นค่าตอบแทนหรือค่าป่วยการให้แก่อาสาสมัครป้องกันภัยฝ่ายพลเรือน (อปพร.) ของเทศบาลตำบลแวงใหญ่ </t>
  </si>
  <si>
    <t>เหลือและสนับสนุนการปฏิบัติงานของเจ้าหน้าที่ตำรวจและฝ่ายปกครองในการอำนวยความสะดวกด้านการเดินทางให้แก่</t>
  </si>
  <si>
    <t>ประชาชนในช่วงเทศกาลเพื่อป้องกันการเกิดอุบัติเหตุและก่อให้เกิดอันตรายแก่ชีวิตและความเสียหายแก่ทรัพย์สินของ</t>
  </si>
  <si>
    <t xml:space="preserve">ประชาชน ตลอดจนการรักษาความสงบเรียบร้อยของประชาชนตามอำนาจหน้าที่ขององค์กรปกครองส่วนท้องถิ่น </t>
  </si>
  <si>
    <t>3) พระราชบัญญัติป้องกันและบรรเทาสาธารณภัย พ.ศ. 2550</t>
  </si>
  <si>
    <t>5) ระเบียบกระทรวงมหาดไทย ว่าด้วยการเบิกค่าใช้จ่ายให้แก่อาสาสมัครป้องกันภัยฝ่ายพลเรือนขององค์กร</t>
  </si>
  <si>
    <t>ปกครองส่วนท้องถิ่น พ.ศ. 2560</t>
  </si>
  <si>
    <t>6) หนังสือกระทรวงมหาดไทย ด่วนมากที่ มท 0808.2/ว 7271 ลงวันที่ 26 ธันวาคม 2560 เรื่อง ระเบียบกระทรวง</t>
  </si>
  <si>
    <t>มหาดไทย ว่าด้วยการเบิกค่าใช้จ่ายให้แก่อาสาสมัครป้องกันภัยฝ่ายพลเรือนขององค์กรปกครองส่วนท้องถิ่น พ.ศ. 2560</t>
  </si>
  <si>
    <t>7) หนังสือกระทรวงมหาดไทย ด่วนที่สุด ที่ มท 0808.2/ว 0684 ลงวันที่ 8 กุมภาพันธ์ 2560 เรื่อง หลักเกณฑ์</t>
  </si>
  <si>
    <t>เพื่อจ่ายเป็นค่าจ้างเหมาบริการคนงานเพื่อปฏิบัติงานตามภารกิจของเทศบาล จำนวน 5 อัตรา</t>
  </si>
  <si>
    <t>-  เป็นไปตามพระราชบัญญัติ ระเบียบ และหนังสือสั่งการ  ดังนี้</t>
  </si>
  <si>
    <t xml:space="preserve">ค่าป้ายโครงการ ค่าป้ายประชาสัมพันธ์ ค่าใช้จ่ายอื่นที่จำเป็นสำหรับการจัดทำโครงการ </t>
  </si>
  <si>
    <t>4)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</si>
  <si>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(ปรากฎในแผนพัฒนาท้องถิ่นสี่ปี พ.ศ. 2561-2564 เพิ่มเติม ครั้งที่ 3 พ.ศ. 2561 หน้า 3 ลำดับที่ 1)</t>
  </si>
  <si>
    <t>(1) เครื่องสูบน้ำ</t>
  </si>
  <si>
    <t>เพื่อจ่ายเป็นค่าจัดซื้อเครื่องสูบน้ำ เครื่องยนต์เบนซิน จำนวน 1 เครื่อง โดยมีคุณลักษณะพอสังเขป ดังนี้</t>
  </si>
  <si>
    <t>1) เป็นเครื่องสูบน้ำแบบหอยโข่ง ใช้เครื่องยนต์เบนซิน ขนาดไม่น้อยกว่า 5 แรงม้า หรือปริมาตรกระบอกสูบ</t>
  </si>
  <si>
    <t>ไม่น้อยกว่า 160 ซีซี</t>
  </si>
  <si>
    <t>2) ขนาดท่อส่งไม่น้อยกว่า 3 นิ้ว (75 มิลลิเมตร)</t>
  </si>
  <si>
    <t>3) สูบน้ำได้ไม่น้อยกว่าตามปริมาณที่กำหนด</t>
  </si>
  <si>
    <t>4) ส่งน้ำได้สูงไม่น้อยกว่า 9 เมตร หรือปริมาณ 30 ฟุต</t>
  </si>
  <si>
    <t>5) อุปกรณ์ประกอบของเครื่องสูบน้ำและของเครื่องยนต์ต้องมีครบชุดพร้อมที่จะใช้งานได้</t>
  </si>
  <si>
    <t xml:space="preserve">(ปรากฎในแผนพัฒนาท้องถิ่นสี่ปี พ.ศ. 2561-2564 เพิ่มเติม ครั้งที่ 3 พ.ศ. 2561 หน้า 51 ลำดับที่ 32) </t>
  </si>
  <si>
    <t>(1) นักวิชาการศึกษา จำนวน 1 ตำแหน่ง</t>
  </si>
  <si>
    <t>4) หนังสือสำนักงาน ก.จ., ก.ท. และ ก.อบต. ด่วนที่สุด ที่ มท 0809.3/ว 2683 ลงวันที่ 15 ธันวาคม 2558</t>
  </si>
  <si>
    <t>เรื่อง ประกาศ ก.จ., ก.ท. และ ก.อบต. เรื่อง มาตรฐานทั่วไปเกี่ยวกับอัตราเงินเดือนและวิธีการจ่ายเงินเดือนและประโยชน์</t>
  </si>
  <si>
    <t>ตอบแทนอื่น (ฉบับที่ 4) และประกาศ ก.จ., ก.ท. และ ก.อบต. เรื่อง มาตรฐานทั่วไปเกี่ยวกับอัตราค่าจ้างและการให้ลูกจ้าง</t>
  </si>
  <si>
    <t>ขององค์กรปกครองส่วนท้องถิ่นได้รับค่าจ้าง (ฉบับที่ 4)</t>
  </si>
  <si>
    <t xml:space="preserve">3) หนังสือสำนักงาน ก.จ., ก.ท. และ ก.อบต. ด่วนที่สุด ที่ มท 0809.3/ว 380 ลงวันที่ 26 กุมภาพันธ์ 2558 </t>
  </si>
  <si>
    <t xml:space="preserve">4) หนังสือสำนักงาน ก.จ, ก.ท. และ ก.อบต. ด่วนที่สุด ที่ มท 0809.3/ว 27 ลงวันที่ 29 ธันวาคม 2559 </t>
  </si>
  <si>
    <t>1. ครู   จำนวน  3  ตำแหน่ง</t>
  </si>
  <si>
    <t>- เป็นไปตามพระราชบัญญัติ พระราชกฤษฎีกา ประกาศ และหนังสือสั่งการ  ดังนี้</t>
  </si>
  <si>
    <t xml:space="preserve">4) หนังสือสำนักงาน ก.จ., ก.ท. และ ก.อบต. ด่วนที่สุด ที่ มท 0809.3/ว 2683 ลงวันที่ 15 ธันวาคม 2558 </t>
  </si>
  <si>
    <t>เรื่อง ประกาศ ก.จ, ก.ท. และ ก.อบต. เรื่อง กำหนดมาตรฐานทั่วไปเกี่ยวกับอัตราเงินเดือนและวิธีการจ่ายเงินเดือนและ</t>
  </si>
  <si>
    <t>ประโยชน์ตอบแทนอื่น (ฉบับที่ 4) และประกาศ ก.จ., ก.ท. และ ก.อบต. เรื่องมาตรฐานทั่วไปเกี่ยวกับอัตราค่าจ้างและ</t>
  </si>
  <si>
    <t>การให้ลูกจ้างขององค์กรปกครองส่วนท้องถิ่นได้รับค่าจ้าง (ฉบับที่ 4)</t>
  </si>
  <si>
    <t>แนวทางการจัดทำงบประมาณรายจ่ายประจำปีงบประมาณ พ.ศ. 2562 ขององค์กรปกครองส่วนท้องถิ่น</t>
  </si>
  <si>
    <t>1. พนักงานจ้างตามภารกิจ (ผู้ดูแลเด็ก)  จำนวน  2  ตำแหน่ง</t>
  </si>
  <si>
    <t>โดยจ่ายให้กับพนักงานจ้าง  ดังนี้</t>
  </si>
  <si>
    <t>2. พนักงานจ้างทั่วไป (ภารโรง) จำนวน 1 ตำแหน่ง</t>
  </si>
  <si>
    <t>- เป็นไปตามพระราชกฤษฎีกา และหนังสือสั่งการ  ดังนี้</t>
  </si>
  <si>
    <t>เพื่อจ่ายเป็นค่าจ้างเหมาบริการคนงานเพื่อปฏิบัติงานตามภารกิจของเทศบาล จำนวน 1 อัตรา</t>
  </si>
  <si>
    <t xml:space="preserve">เพื่อจ่ายเป็นค่าใช้จ่ายในการดำเนินโครงการจัดงานวันเด็กแห่งชาติ โดยมีค่าใช้จ่ายประกอบด้วย ค่าใช้จ่ายพิธีทางศาสนา </t>
  </si>
  <si>
    <t>ค่ารับรองผู้ที่เชิญมาร่วมงานและผู้มาร่วมประกอบกิจกรรมตามวัตถุประสงค์ ได้แก่ ค่าอาหารว่างและเครื่องดื่ม  ค่าอาหาร</t>
  </si>
  <si>
    <t xml:space="preserve">ค่าใช้จ่ายเกี่ยวกับสถานที่และค่าใช้จ่ายอื่นๆ ที่จำเป็นและเกี่ยวข้อง ได้แก่  ค่าวัสดุอุปกรณ์ที่จำเป็นในการจัดงาน ค่าเช่า </t>
  </si>
  <si>
    <t>- เป็นไปตามพระราชบัญญัติ และระเบียบ ดังนี้</t>
  </si>
  <si>
    <t>เทศบาลตำบลแวงใหญ่ (เงินอุดหนุนสำหรับสนับสนุนค่าจัดการเรียนการสอนของศูนย์พัฒนาเด็กเล็กรายหัว) จัดสรรสำหรับ</t>
  </si>
  <si>
    <t>- เพื่อจ่ายเป็นค่าใช้จ่ายโครงการสนับสนุนค่าใช้จ่ายการบริหารสถานศึกษา (ค่าจัดการเรียนการสอน) ศูนย์พัฒนาเด็กเล็ก</t>
  </si>
  <si>
    <t>- เพื่อจ่ายเป็นค่าใช้จ่ายโครงการสนับสนุนค่าใช้จ่ายการบริหารสถานศึกษา (ค่าจัดการเรียนการสอน) โรงเรียนอนุบาล</t>
  </si>
  <si>
    <t>เทศบาลตำบลแวงใหญ่ (เงินอุดหนุนสำหรับสนับสนุนค่าจัดการเรียนการสอนของโรงเรียนอนุบาลรายหัว) จัดสรรสำหรับ</t>
  </si>
  <si>
    <t>- เป็นไปตามหนังสือสั่งการ ดังนี้</t>
  </si>
  <si>
    <t>1) หนังสือกระทรวงมหาดไทย ด่วนที่สุด ที่ มท 0808.2/ว 3028 ลงวันที่ 6 มิถุนายน 2561 เรื่อง ซักซ้อม</t>
  </si>
  <si>
    <t>2) หนังสือกระทรวงมหาดไทย ด่วนที่สุด ที่ มท 0816.2/ว 3274 ลงวันที่ 19 มิถุนายน 2561 เรื่อง ซักซ้อม</t>
  </si>
  <si>
    <t>งบประมาณ พ.ศ.2562</t>
  </si>
  <si>
    <t>3) หนังสือกระทรวงมหาดไทย ด่วนที่สุด ที่ มท 0893.2/ว 1918 ลงวันที่ 16 มิถุนายน 2552 เรื่อง แนวทางปฏิบัติ</t>
  </si>
  <si>
    <t>ตามระเบียบกระทรวงมหาดไทย ว่าด้วยหลักเกณฑ์และวิธีการนำรายได้ของสถานศึกษาไปจัดสรรเป็นค่าใช้จ่ายในการจัด</t>
  </si>
  <si>
    <t>การศึกษาสังกัดองค์กรปกครองส่วนท้องถิ่น พ.ศ. 2551</t>
  </si>
  <si>
    <t>4) หนังสือกระทรวงมหาดไทย ด่วนที่สุด ที่ มท 0893.3/ว 1658 ลงวันที่ 22 มีนาคม  2559 เรื่อง แนวทางปฏิบัติ</t>
  </si>
  <si>
    <t>การศึกษาสังกัดองค์กรปกครองส่วนท้องถิ่น พ.ศ. 2551 (ฉบับที่ 2)</t>
  </si>
  <si>
    <t>เครื่องแบบนักเรียน, ค่ากิจกรรมพัฒนาผู้เรียน)</t>
  </si>
  <si>
    <t>เด็กปฐมวัย ในศูนย์พัฒนาเด็กเล็กจำนวนเด็กนักเรียน 31 คน เป็นค่าจัดการเรียนการสอน อัตราละ 1,700 บาท/คน เป็นเงิน</t>
  </si>
  <si>
    <t>52,700  บาท</t>
  </si>
  <si>
    <t>(ปรากฎในแผนพัฒนาท้องถิ่นสี่ปี พ.ศ. 2561-2564 เพิ่มเติมครั้งที่ 3 หน้า 7 ลำดับที่ 11 และ 12)</t>
  </si>
  <si>
    <t>1) ค่าหนังสือเรียน อัตราคนละ 200 บาท/ปี  จำนวน 31 คน เป็นเงิน 6,200 บาท</t>
  </si>
  <si>
    <t>2) ค่าอุปกรณ์การเรียน อัตราคนละ 200 บาท/ปี จำนวน 31 คน เป็นเงิน 6,200 บาท</t>
  </si>
  <si>
    <t>3) ค่าเครื่องแบบนักเรียน อัตราคนละ 300 บาท/ปี จำนวน จำนวน 31 คน เป็นเงิน 9,300 บาท</t>
  </si>
  <si>
    <t>4) ค่ากิจกรรมพัฒนาผู้เรียน อัตราคนละ 430 บาท/ปี จำนวน 31 คน เป็นเงิน 13,330 บาท</t>
  </si>
  <si>
    <t>เด็กระดับอนุบาลโรงเรียนอนุบาลจำนวนเด็กนักเรียน 53 คน เป็นค่าจัดการเรียนการสอน อัตราละ 1,700 บาท/คน เป็นเงิน</t>
  </si>
  <si>
    <t>90,100  บาท</t>
  </si>
  <si>
    <t>1) ค่าหนังสือเรียน อัตราคนละ 200 บาท/ปี  จำนวน 53 คน เป็นเงิน 10,600 บาท</t>
  </si>
  <si>
    <t>2) ค่าอุปกรณ์การเรียน อัตราคนละ 200 บาท/ปี จำนวน 53 คน เป็นเงิน 10,600 บาท</t>
  </si>
  <si>
    <t>3) ค่าเครื่องแบบนักเรียน อัตราคนละ 300 บาท/ปี จำนวน จำนวน 53 คน เป็นเงิน 15,900 บาท</t>
  </si>
  <si>
    <t>4) ค่ากิจกรรมพัฒนาผู้เรียน อัตราคนละ 430 บาท/ปี จำนวน 53 คน เป็นเงิน 22,790 บาท</t>
  </si>
  <si>
    <t>(ปรากฎในแผนพัฒนาท้องถิ่นสี่ปี พ.ศ. 2561-2564 เพิ่มเติมครั้งที่ 3 หน้า 8,9,10 ลำดับที่ 13- 16)</t>
  </si>
  <si>
    <t>- เพื่อจ่ายเป็นค่าใช้จ่ายโครงการสนับสนุนค่าใช้จ่ายการบริหารสถานศึกษา (ค่าอาหารกลางวัน) โรงเรียนอนุบาลเทศบาล</t>
  </si>
  <si>
    <t>ตำบลแวงใหญ่ (เงินอุดหนุนสำหรับสนับสนุนอาหารกลางวัน) จัดสรรสำหรับเด็กระดับอนุบาลในโรงเรียนอนุบาลเทศบาล</t>
  </si>
  <si>
    <t xml:space="preserve">ตำบลแวงใหญ่ เป็นเวลา 2 ภาคเรียน อัตรามื้อละ 20 บาทต่อคน จำนวน 200 วัน จำนวนเด็กนักเรียน 53 คน เป็นเงิน </t>
  </si>
  <si>
    <t>212,000  บาท</t>
  </si>
  <si>
    <t>1) หนังสือกระทรวงมหาดไทย ด่วนมาก ที่ มท 0808.2/ว 3028 ลงวันที่ 6  มิถุนายน 2561 เรื่อง ซักซ้อม</t>
  </si>
  <si>
    <t xml:space="preserve">2) หนังสือกระทรวงมหาดไทย ด่วนที่สุด ที่ มท 0816.2/ว 3274 ลงวันที่ 19 มิถุนายน 2561 เรื่อง ซักซ้อม </t>
  </si>
  <si>
    <t>(ปรากฎในแผนพัฒนาท้องถิ่นสี่ปี พ.ศ. 2561-2564 เพิ่มเติม ครั้งที่ 3 พ.ศ. 2561 หน้า 4 ลำดับที่ 1)</t>
  </si>
  <si>
    <t>1) ครูวิชาเอกปฐมวัย  จำนวน  1  ตำแหน่ง</t>
  </si>
  <si>
    <t>(ปรากฎในแผนพัฒนาท้องถิ่นสี่ปี พ.ศ. 2561-2564 เพิ่มเติม ครั้งที่ 3 พ.ศ. 2561 หน้า 6 ลำดับที่ 9)</t>
  </si>
  <si>
    <t>เพื่อจ่ายเป็นค่าบำรุงรักษาหรือซ่อมแซมครุภัณฑ์เพื่อให้สามารถใช้งานได้ตามปกติ กรณีเป็นการจ้างเหมาทั้งค่าสิ่งของและ</t>
  </si>
  <si>
    <t>ค่าแรงงาน ให้จ่ายจากค่าใช้สอย ส่วนกรณีที่องค์กรปกครองส่วนท้องถิ่นเป็นผู้ดำเนินการซ่อมแซมบำรุงรักษาทรัพย์สินเอง</t>
  </si>
  <si>
    <t>ให้ปฏิบัติ ดังนี้</t>
  </si>
  <si>
    <t>- เป็นไปตามพระราชบัญญัติ ระเบียบ และหนังสือสั่งการ ดังนี้</t>
  </si>
  <si>
    <t>1. เพื่อจ่ายเป็นค่าใช้จ่ายในการจัดซื้ออาหารเสริม (นม) เงินอุดหนุนสำหรับสนับสนุนอาหารเสริม (นม) โรงเรียนบ้านบะแค</t>
  </si>
  <si>
    <t>2. เพื่อจ่ายเป็นค่าใช้จ่ายในการจัดซื้ออาหารเสริม (นม) เงินอุดหนุนสำหรับสนับสนุนอาหารเสริม (นม) โรงเรียนชุมชนบ้าน</t>
  </si>
  <si>
    <t>3. เพื่อจ่ายเป็นค่าใช้จ่ายในการจัดซื้ออาหารเสริม (นม) เงินอุดหนุนสำหรับสนับสนุนอาหารเสริม (นม) ศูนย์พัฒนาเด็กเล็ก</t>
  </si>
  <si>
    <t>เทศบาลแวงใหญ่  จัดสรรสำหรับเด็กปฐมวัยในศูนย์พัฒนาเด็กเล็กเทศบาลตำบลแวงใหญ่ จำนวนเด็กนักเรียน 31 คน</t>
  </si>
  <si>
    <t>เทศบาลแวงใหญ่  จัดสรรสำหรับเด็กระดับอนุบาลเทศบาลตำบลแวงใหญ่ จำนวนเด็กนักเรียน 53 คน จำนวน 260 วัน</t>
  </si>
  <si>
    <t>2) หนังสือกระทรวงมหาดไทย ด่วนที่สุด ที่ มท 0816.2/ว 3274 ลงวันที่ 19 มิถุนายน 2561  เรื่อง ซักซ้อม</t>
  </si>
  <si>
    <t xml:space="preserve">โดยจ่ายเป็นค่าไฟฟ้าอาคารแสดงผลิตภัณฑ์สินค้า  OTOP หอกระจายข่าวไร้สายทุกจุด  ในเขตเทศบาลตำบลแวงใหญ่ </t>
  </si>
  <si>
    <t>(โรงเรียนสังกัดสำนักงานคณะกรรมการการศึกษาขั้นพื้นฐาน (สพฐ) จำนวน 260 วัน จำนวน 89 คน อัตรา 7.37 บาท/คน</t>
  </si>
  <si>
    <r>
      <t xml:space="preserve">เป็นเงิน </t>
    </r>
    <r>
      <rPr>
        <b/>
        <sz val="15"/>
        <rFont val="Cordia New"/>
        <family val="2"/>
      </rPr>
      <t>170,542</t>
    </r>
    <r>
      <rPr>
        <sz val="15"/>
        <rFont val="Cordia New"/>
        <family val="2"/>
      </rPr>
      <t xml:space="preserve">  บาท</t>
    </r>
  </si>
  <si>
    <t xml:space="preserve">แวงใหญ่  (โรงเรียนสังกัดสำนักงานคณะกรรมการการศึกษาขั้นพื้นฐาน (สพฐ) จำนวน 260 วัน จำนวน 385 คน อัตรา 7.37 </t>
  </si>
  <si>
    <r>
      <t xml:space="preserve">บาท/คน  เป็นเงิน </t>
    </r>
    <r>
      <rPr>
        <b/>
        <sz val="15"/>
        <rFont val="Cordia New"/>
        <family val="2"/>
      </rPr>
      <t>737,737</t>
    </r>
    <r>
      <rPr>
        <sz val="15"/>
        <rFont val="Cordia New"/>
        <family val="2"/>
      </rPr>
      <t xml:space="preserve">  บาท</t>
    </r>
  </si>
  <si>
    <r>
      <t xml:space="preserve">จำนวน 260 วัน อัตรา 7.37 บาท/คน  เป็นเงิน </t>
    </r>
    <r>
      <rPr>
        <b/>
        <sz val="15"/>
        <rFont val="Cordia New"/>
        <family val="2"/>
      </rPr>
      <t>59,402</t>
    </r>
    <r>
      <rPr>
        <sz val="15"/>
        <rFont val="Cordia New"/>
        <family val="2"/>
      </rPr>
      <t xml:space="preserve">  บาท</t>
    </r>
  </si>
  <si>
    <r>
      <t xml:space="preserve">อัตรา 7.37 บาท/คน  เป็นเงิน </t>
    </r>
    <r>
      <rPr>
        <b/>
        <sz val="15"/>
        <rFont val="Cordia New"/>
        <family val="2"/>
      </rPr>
      <t>101,559</t>
    </r>
    <r>
      <rPr>
        <sz val="15"/>
        <rFont val="Cordia New"/>
        <family val="2"/>
      </rPr>
      <t xml:space="preserve">  บาท</t>
    </r>
  </si>
  <si>
    <t>เพื่อจ่ายเป็นค่าจัดซื้อชุดโต๊ะเรียนและเก้าอี้เรียนระดับอนุบาล จำนวน 40 ชุดๆ ละ 2,000 บาท โดยมีรายละเอียดพอสังเขป</t>
  </si>
  <si>
    <t>1) ทำด้วย Polypropylene (พลาสติก) ทำความสะอาดโดยใช้แอลกอฮอล์เช็ดเพื่อฆ่าเชื้อโรคได้หมดจด</t>
  </si>
  <si>
    <t>2) สามารถถอดเปลี่ยนได้ทุกชิ้น ง่ายต่อการบำรุงรักษาและซ่อมแซม</t>
  </si>
  <si>
    <t>3) ยืดหยุ่น อ่อนไหวตามการเคลื่อนไหวของร่างกาย มีความปลอดภัยสูง ออกแบบตามหลักกายศาสตร์</t>
  </si>
  <si>
    <t>4) ขนาดหน้าโต๊ะกว้าง 40 เซนติเมตร ยาว 60 เซนติเมตร</t>
  </si>
  <si>
    <t>5) ขาเก้าอี้มีความยืดหยุ่นสูง สามารถยืดหยุ่นได้ตามสภาพพื้นห้อง</t>
  </si>
  <si>
    <t xml:space="preserve">(ปรากฎในแผนพัฒนาท้องถิ่นสี่ปี พ.ศ. 2561-2564 เพิ่มเติมครั้งที่ 3 พ.ศ. 2561 หน้า 44 ลำดับที่ 8) </t>
  </si>
  <si>
    <t>เพื่อจ่ายเป็นค่าจัดซื้อโต๊ะพับเอนกประสงค์ ขนาดกว้าง 180 เซนติเมตร สูง 73 เซนติเมตร หน้าโต๊ะโฟเมก้าสีขาว ขาโต๊ะ</t>
  </si>
  <si>
    <t xml:space="preserve">(ปรากฎในแผนพัฒนาท้องถิ่นสี่ปี พ.ศ. 2561-2564 เพิ่มเติมครั้งที่ 3 พ.ศ. 2561 หน้า 44 ลำดับที่ 9) </t>
  </si>
  <si>
    <t xml:space="preserve">(ปรากฎในแผนพัฒนาท้องถิ่นสี่ปี พ.ศ. 2561-2564 เพิ่มเติมครั้งที่ 3 พ.ศ. 2561 หน้า 45 ลำดับที่ 10) </t>
  </si>
  <si>
    <t>1. โครงการติดตั้งเหล็กดัดและมุ้งลวดอาคารศูนย์พัฒนาเด็กเล็กเทศบาลตำบลแวงใหญ่</t>
  </si>
  <si>
    <t>เพื่อจ่ายในการจัดทำโครงการติดตั้งเหล็กดัดและมุ้งลวดอาคารศูนย์พัฒนาเด็กเล็กเทศบาลตำบลแวงใหญ่ โดยติดตั้ง</t>
  </si>
  <si>
    <t>มุ้งลวดและเหล็กดัด ขนาด 2.8 x 1.2 เมตร จำนวน 22 ชุดๆ ละ 2,290 บาท เป็นเงิน 50,380 บาท รายละเอียดตามแบบ</t>
  </si>
  <si>
    <t>แปลนเทศบาลกำหนด</t>
  </si>
  <si>
    <t xml:space="preserve">(ปรากฎในแผนพัฒนาท้องถิ่นสี่ปี พ.ศ. 2561-2564 เพิ่มเติม ครั้งที่ 2 พ.ศ. 2560 หน้า 3 ลำดับที่ 1) </t>
  </si>
  <si>
    <t>2. โครงการก่อสร้างหลังคาศูนย์พัฒนาเด็กเล็กเทศบาลตำบลแวงใหญ่</t>
  </si>
  <si>
    <t>เพื่อจ่ายในการจัดทำโครงการก่อสร้างหลังคาศูนย์พัฒนาเด็กเล็กเทศบาลตำบลแวงใหญ่ โดยก่อสร้างหลังคาเชื่อมระหว่าง</t>
  </si>
  <si>
    <t>อาคารเรียนเป็นลักษณะหลังคาโค้ง ขนาด 4 x 8 เมตร รายละเอียดตามแบบแปลนเทศบาลกำหนด</t>
  </si>
  <si>
    <t xml:space="preserve">(ปรากฎในแผนพัฒนาท้องถิ่นสี่ปี พ.ศ. 2561-2564 เพิ่มเติม ครั้งที่ 2 พ.ศ. 2560 หน้า 3 ลำดับที่ 2) </t>
  </si>
  <si>
    <t>3. โครงการก่อสร้างห้องน้ำโรงเรียนอนุบาลเทศบาลตำบลแวงใหญ่</t>
  </si>
  <si>
    <t xml:space="preserve">เพื่อจ่ายในการจัดทำโครงการก่อสร้างห้องน้ำโรงเรียนอนุบาลเทศบาลตำบลแวงใหญ่ ขนาดกว้าง 4 เมตร ยาว 6 เมตร </t>
  </si>
  <si>
    <t>แยกเป็นห้องน้ำชาย 2 ห้อง ห้องน้ำหญิง 2 ห้อง รายละเอียดตามแบบแปลนเทศบาลกำหนด</t>
  </si>
  <si>
    <t xml:space="preserve">(ปรากฎในแผนพัฒนาท้องถิ่นสี่ปี พ.ศ. 2561-2564 เพิ่มเติม ครั้งที่ 3 พ.ศ. 2560 หน้า 16 ลำดับที่ 7) </t>
  </si>
  <si>
    <t>เพื่อจ่ายเป็นค่าใช้จ่ายสนับสนุนค่าใช้จ่ายการบริหารสถานศึกษา (อาหารกลางวัน) (โรงเรียนสังกัดสำนักงานเขตพื้นที่การ</t>
  </si>
  <si>
    <t>ศึกษา (สพฐ.) )ให้กับโรงเรียนชุมชนบ้านแวงใหญ่ จำนวน 385 คน อัตรามื้อละ 20 บาทต่อคน จำนวน 200 วัน เป็นเงิน</t>
  </si>
  <si>
    <t>- เป็นไปตามระเบียบ และหนังสือสั่งการ  ดังนี้</t>
  </si>
  <si>
    <t>3) หนังสือกระทรวงมหาดไทย ด่วนมาก ที่ มท 0808.2/ว 3028 ลงวันที่ 6  มิถุนายน 2561 เรื่อง ซักซ้อม</t>
  </si>
  <si>
    <t>4) หนังสือกระทรวงมหาดไทย ด่วนที่สุด ที่ มท 0816.2/ว 3274 ลงวันที่ 19 มิถุนายน 2561  เรื่อง ซักซ้อม</t>
  </si>
  <si>
    <t>5) หนังสือกระทรวงมหาดไทย ด่วนที่สุด ที่ มท 0893.2/ว 1918 ลงวันที่ 16 มิถุนายน 2552 เรื่อง แนวทางปฏิบัติ</t>
  </si>
  <si>
    <t>6) หนังสือกระทรวงมหาดไทย ด่วนที่สุด ที่ มท 0893.3/ว 1658 ลงวันที่ 22 มีนาคม  2559 เรื่อง แนวทางปฏิบัติ</t>
  </si>
  <si>
    <t>ศึกษา (สพฐ.) )ให้กับโรงเรียนบ้านบะแค จำนวน 89 คน อัตรามื้อละ 20 บาทต่อคน จำนวน 200 วัน เป็นเงิน 356,000 บาท</t>
  </si>
  <si>
    <t>- เป็นไปตามตามระเบียบ และหนังสือสั่งการ  ดังนี้</t>
  </si>
  <si>
    <t xml:space="preserve">1. เงินอุดหนุนค่าอาหารกลางวันโรงเรียนชุมชนบ้านแวงใหญ่ </t>
  </si>
  <si>
    <t xml:space="preserve">2.   เงินอุดหนุนค่าอาหารกลางวันโรงเรียนบ้านบะแค </t>
  </si>
  <si>
    <t>เพื่อจ่ายเป็นเงินเดือนพนักงานเทศบาลสามัญและเงินปรับปรุงเงินเดือนประจำปีของพนักงานเทศบาลสามัญ  จำนวน 5 อัตรา</t>
  </si>
  <si>
    <t>จำนวน 12 เดือน เป็นเงิน 1,507,920 บาท  โดยจ่ายให้กับพนักงานเทศบาลสามัญ ดังนี้</t>
  </si>
  <si>
    <t>1) ผู้อำนวยการกองสาธารณสุขและสิ่งแวดล้อม ในอัตราเดือนละ 3,500 บาท จำนวน 12 เดือน</t>
  </si>
  <si>
    <t>2) หัวหน้าฝ่ายบริหารงานสาธารณสุข ในอัตราเดือนละ 1,500 บาท รวม 12 เดือน</t>
  </si>
  <si>
    <t>1 อัตรา จำนวน 12 เดือน  โดยจ่ายให้กับลูกจ้างประจำ ดังนี้</t>
  </si>
  <si>
    <t>(1) พนักงานจ้างตามภารกิจ (ผู้ช่วยเจ้าหน้าที่พัสดุ) จำนวน 1 ตำแหน่ง</t>
  </si>
  <si>
    <t xml:space="preserve">เพื่อจ่ายเป็นค่าตอบแทนพนักงานจ้าง 1 อัตรา จำนวน 12 เดือน เป็นเงิน 168,000 บาท โดยจ่ายให้กับพนักงานจ้าง ดังนี้ </t>
  </si>
  <si>
    <t>จำนวน 1 อัตรา คนงานทำความสะอาดจำนวน 1 อัตรา คนงานทั่วไปจำนวน 5 อัตรา และพนักงานกู้ชีพจำนวน 7 อัตรา</t>
  </si>
  <si>
    <t>เพื่อจ่ายเป็นค่าวัสดุวิทยาศาสตร์หรือการแพทย์  รายจ่ายเพื่อให้ได้มาซึ่งสิ่งของที่มีลักษณะโดยสภาพไม่คงทนถาวร หรือ</t>
  </si>
  <si>
    <t>ตามปกติมีอายุการใช้งานไม่ยืนนาน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</si>
  <si>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สำหรับใช้ในงานรักษาความสะอาด รวมถึงรายจ่ายดังต่อไปนี้</t>
  </si>
  <si>
    <t>1. โครงการป้องกันโรคพิษสุนัขบ้าและคุมกำเนิดสุนัขและแมว</t>
  </si>
  <si>
    <t xml:space="preserve">เพื่อจ่ายเป็นค่าใช้จ่ายในการจัดทำโครงการป้องกันโรคพิษสุนัขบ้าและคุมกำเนิดสุนัขและแมว โดยจ่ายเป็นค่าใช้จ่ายเกี่ยวกับ </t>
  </si>
  <si>
    <t>ค่าวัสดุ และอุปกรณ์ ค่าถ่ายเอกสาร ค่าพิมพ์เอกสารและสิ่งพิมพ์ ค่าหนังสือ ค่าใช้จ่ายในการติดต่อสื่อสาร ค่าเช่าอุปกรณ์</t>
  </si>
  <si>
    <t xml:space="preserve">ต่างๆ ค่าอาหารค่าอาหารว่างและเครื่องดื่ม ค่าตอบแทนวิทยากร ค่าป้ายโครงการ ค่าป้ายประชาสัมพันธ์ ค่าจัดซื้อวัคซีน </t>
  </si>
  <si>
    <t xml:space="preserve">ไซริงค์พลาสติกพร้อมเข็ม ยาคุมกำเนิด ค่าใช้จ่ายอื่นที่จำเป็นสำหรับการจัดทำโครงการ </t>
  </si>
  <si>
    <t xml:space="preserve">- เป็นไปตามพระราชบัญญัติ ระเบียบ และหนังสือสั่งการดังนี้ </t>
  </si>
  <si>
    <t>4) หนังสือกระทรวงมหาดไทย ด่วนที่สุด ที่ มท 0808.2/ว 3028 ลงวันที่ 6 มิถุนายน 2561 เรื่อง ซักซ้อม</t>
  </si>
  <si>
    <t>5) หนังสือกระทรวงมหาดไทย ด่วนที่สุด ที่ มท 0816.2/ว 3274 ลงวันที่ 19 มิถุนายน 2561 เรื่อง ซักซ้อม</t>
  </si>
  <si>
    <t>งบประมาณ พ.ศ. 2562</t>
  </si>
  <si>
    <t xml:space="preserve">เพื่อจ่ายเป็นเบี้ยยังชีพให้แก่ผู้สูงอายุ </t>
  </si>
  <si>
    <t>จำนวน 12 เดือน เป็นเงิน 1,663,560 บาท  โดยจ่ายให้กับพนักงานเทศบาลสามัญ ดังนี้</t>
  </si>
  <si>
    <t>1) ผู้อำนวยการกองช่าง ในอัตราเดือนละ 3,500 บาท จำนวน 12 เดือน</t>
  </si>
  <si>
    <t>2) หัวหน้าฝ่ายแบบแปลนและก่อสร้าง ในอัตราเดือนละ 1,500 บาท จำนวน 12 เดือน</t>
  </si>
  <si>
    <t>1) ผู้ช่วยช่างไฟฟ้า  จำนวน  1  ตำแหน่ง</t>
  </si>
  <si>
    <t xml:space="preserve">เพื่อจ่ายเป็นค่าตอบแทนพนักงานจ้าง 3 อัตรา จำนวน 12 เดือน เป็นเงิน 453,600 บาท โดยจ่ายให้กับพนักงานจ้าง ดังนี้ </t>
  </si>
  <si>
    <t>(1) พนักงานจ้างตามภารกิจ (ช่างปูน) จำนวน 1 ตำแหน่ง</t>
  </si>
  <si>
    <t>(2) พนักงานจ้างตามภารกิจ (ช่างไม้) จำนวน 1 ตำแหน่ง</t>
  </si>
  <si>
    <t>(3) พนักงานจ้างตามภารกิจ (ช่างไฟฟ้า) จำนวน 1 ตำแหน่ง</t>
  </si>
  <si>
    <t xml:space="preserve">เพื่อจ่ายเป็นเงินเพิ่มค่าครองชีพชั่วคราวสำหรับพนักงานจ้างตามภารกิจ  จำนวน 3 อัตรา  โดยจ่ายให้กับพนักงานจ้าง ดังนี้ </t>
  </si>
  <si>
    <t xml:space="preserve">เพื่อจ่ายเป็นค่าจ้างเหมาบริการคนงานเพื่อปฏิบัติงานตามภารกิจของเทศบาล สังกัดกองช่าง จำนวน  3  คน </t>
  </si>
  <si>
    <t>เพื่อจ่ายเป็นค่ารับรอง (รายจ่ายในการรับรองหรือเลี้ยงรับรองขององค์กรปกครองส่วนท้องถิ่น)  ในการต้อนรับบุคคลหรือ</t>
  </si>
  <si>
    <t>คณะบุคคล  ให้ตั้งงบประมาณได้ไม่เกินปีละ 1 % ของรายได้จริงของปีงบประมาณที่ล่วงมาโดยไม่รวมรายได้จากเงิน</t>
  </si>
  <si>
    <t xml:space="preserve">อุดหนุนเฉพาะกิจ เงินกู้ เงินจ่ายขาดเงินสะสมและเงินที่มีผู้อุทิศให้ ดังนี้ ในปีงบประมาณ 2560 มียอดรายรับจริง  </t>
  </si>
  <si>
    <t>42,345,971.18 บาท คำนวณได้ดังนี้ 42,345,971.18 x 1/100 = 423,459.71 ให้เบิกจ่ายได้ภายในวงเงินงบประมาณที่</t>
  </si>
  <si>
    <t>ประมาณการไว้ตามอัตราที่กำหนดและตามค่าใช้จ่ายที่เกิดขึ้นจริงvโดยคำนึงถึงความจำเป็นและประหยัดและให้ใช้หลักฐาน</t>
  </si>
  <si>
    <t>การจ่ายเงินตามรายการค่าใช้จ่ายที่เกิดขึ้นจริง มาประกอบการเบิกจ่ายเงิน  โดยมีเจ้าหน้าที่ที่เกี่ยวข้องในการดำเนินงานเป็น</t>
  </si>
  <si>
    <t>ผู้รับรองการจ่าย</t>
  </si>
  <si>
    <t>สำหรับใช้ในงานสาธารณูปโภค รวมถึงรายจ่ายดังต่อไปนี้</t>
  </si>
  <si>
    <t>โดยจ่ายเป็นค่าวัสดุสำรวจ 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</si>
  <si>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บันไดอลูมิเนียม เครื่องมือดึงสายโทรศัพท์</t>
  </si>
  <si>
    <t>อันสั้นไม่คงสภาพเดิม ดังนี้ ตะปู  สีสเปร์ เชือกฟาง</t>
  </si>
  <si>
    <t xml:space="preserve">ไม่ยืนนาน สิ้นเปลือง หมดไป หรือเปลี่ยนสภาพไปในระยะเวลาอันสั้น  รวมถึงรายจ่ายดังต่อไปนี้ </t>
  </si>
  <si>
    <t>เพื่อจ่ายเป็นค่าจัดซื้อเครื่องหาพิกัดด้วยสัญญาณดาวเทียม แบบพกพา  จำนวน 1 เครื่อง โดยมีลักษณะเฉพาะสังเขป ดังนี้</t>
  </si>
  <si>
    <t xml:space="preserve">1. มีเครื่องรับสัญญาณ GPS แบบความไวสูง </t>
  </si>
  <si>
    <t>2. มีจอภาพแสดงผลแบบ LCD</t>
  </si>
  <si>
    <t>3. บันทึกข้อมูลตำแหน่งพิกัดได้ไม่น้อยกว่า 2,000 จุด และสร้างเส้นทางได้ 200 เส้นทาง</t>
  </si>
  <si>
    <t>4. บันทึกข้อมูลค่าพิกัดโดยอัตโนมัติได้ถึง 10,000 จุด</t>
  </si>
  <si>
    <t>5. มีแผนที่ประเทศไทยบรรจุอยู่ และข้อมูลตำแหน่งสถานที่สำคัญไม่น้อยกว่า 500,000 ตำแหน่ง</t>
  </si>
  <si>
    <t>6. มีเข็มทิศอิเล็กทรอนิกส์และระบบหาค่าความสูงโดยการวัดความดันบรรยากาศ</t>
  </si>
  <si>
    <t>7. มีพอร์ตสำหรับเชื่อมต่อกับเครื่องคอมพิวเตอร์ผ่านทาง USB port แบบ High-Speed</t>
  </si>
  <si>
    <t>1) เครื่องหาพิกัดด้วยสัญญาณดาวเทียมแบบพกพา</t>
  </si>
  <si>
    <t xml:space="preserve">(ปรากฎในแผนพัฒนาท้องถิ่นสี่ปี พ.ศ. 2561-2564 เพิ่มเติม ครั้งที่ 3 พ.ศ. 2561 หน้า 49 ลำดับที่ 30) </t>
  </si>
  <si>
    <t>2) ล้อวัดระยะทาง</t>
  </si>
  <si>
    <t xml:space="preserve">เพื่อจ่ายเป็นค่าจัดซื้อล้อวัดระยะทางขนาดเส้นผ่าศํนย์กลาง 318.50 มิลลิเมตร ขอบวงล้อหุ้ม แสดงผลการวัดระยะทางได้ </t>
  </si>
  <si>
    <t>9999.9 เมตร มีขาตั้งสามารถพับเก็บได้พร้อมหูหิ้ว มาตราวัดแสดงผลเป็นหน่วยเมตร มีปุ่มกด RESET ค่าตัวเลข ในโครงสร้าง</t>
  </si>
  <si>
    <t xml:space="preserve">(ปรากฎในแผนพัฒนาท้องถิ่นสี่ปี พ.ศ. 2561-2564 เพิ่มเติม ครั้งที่ 3 พ.ศ. 2561 หน้า 50 ลำดับที่ 31) </t>
  </si>
  <si>
    <t>(1) พนักงานจ้างตามภารกิจ  จำนวน 1 ตำแหน่ง</t>
  </si>
  <si>
    <t xml:space="preserve">- เป็นไปตามพระราชบัญญัติ และระเบียบ ดังนี้ </t>
  </si>
  <si>
    <t>- เป็นไปตามพระราชบัญญัติ และระเบียบ  ดังนี้</t>
  </si>
  <si>
    <t>- เป็นไปตามพระราชบัญญัติ ประกาศ ระเบียบ และหนังสือสั่งการ ดังนี้</t>
  </si>
  <si>
    <t xml:space="preserve">สำหรับการจัดทำโครงการ </t>
  </si>
  <si>
    <t>- เป็นไปตามพระราชบัญญัติ และระเบียบ   ดังนี้</t>
  </si>
  <si>
    <t>เพื่อจ่ายเป็นค่าใช้จ่ายในการจัดทำโครงการป้องกันโรคมือ เท้า ปาก  เพื่อออกดำเนินการควบคุมโรคเชิงรุก โดยจ่ายเป็นค่า</t>
  </si>
  <si>
    <t xml:space="preserve">ใช้จ่ายเกี่ยวกับ ค่าวัสดุ เครื่องเขียน และอุปกรณ์ ค่าประกาศนียบัตร ค่าถ่ายเอกสาร ค่าพิมพ์เอกสารและสิ่งพิมพ์ ค่าหนังสือ </t>
  </si>
  <si>
    <t>ค่าใช้จ่ายในการติดต่อสื่อสาร ค่าเช่าอุปกรณ์ต่างๆ ค่าอาหารว่างและเครื่องดื่ม ค่าตอบแทนวิทยากร ค่าอาหาร ค่าป้าย</t>
  </si>
  <si>
    <t>โครงการ ค่าป้ายประชาสัมพันธ์ ค่าใช้จ่ายอื่นที่จำเป็นสำหรับการจัดทำโครงการ</t>
  </si>
  <si>
    <t>ค่าเครื่องเขียน  และอุปกรณ์ ค่าประกาศนียบัตร ค่าถ่ายเอกสาร ค่าพิมพ์เอกสารและสิ่งพิมพ์ ค่าหนังสือ ค่าใช้จ่ายในการ</t>
  </si>
  <si>
    <t>เพื่อจ่ายเป็นค่าใช้จ่ายในการจัดทำโครงการประกวดการจัดการขยะครบวงจรในชุมชน โดยมีค่าใช้จ่ายเกี่ยวกับ ค่าวัสดุ</t>
  </si>
  <si>
    <t xml:space="preserve">ติดต่อสื่อสาร ค่าเช่าอุปกรณ์ต่างๆ ค่าอาหารว่างและเครื่องดื่ม ค่าตอบแทนวิทยากร ค่าอาหาร ค่าป้ายโครงการ </t>
  </si>
  <si>
    <t>3) พระราชบัญญัติรักษาความสะอาดและความเป็นระเบียบเรียบร้อยของบ้านเมือง (ฉบับที่ 2) พ.ศ. 2560</t>
  </si>
  <si>
    <t>4) ประกาศกระทรวงมหาดไทย เรื่อง การจัดการมูลฝอย พ.ศ. 2560 ลงวันที่ 18 ตุลาคม 2560</t>
  </si>
  <si>
    <t>5) หนังสือกระทรวงมหาดไทย ด่วนที่สุด ที่ มท 0810.5/ว 0263 ลงวันที่ 16 มกราคม 2561 เรื่อง แนวทางการ</t>
  </si>
  <si>
    <t xml:space="preserve">รวมกลุ่มพื้นที่ในการจัดการขยะมูลฝอย (Clusters) ขององค์กรปกครองส่วนท้องถิ่น </t>
  </si>
  <si>
    <t>6) หนังสือกรมส่งเสริมการปกครองท้องถิ่น ด่วนที่สุด ที่ มท 0810.5/ว 627 ลงวันที่ 7 มีนาคม 2561</t>
  </si>
  <si>
    <t>ค่าป้ายประชาสัมพันธ์ ค่าตอบแทนคณะกรรมการตัดสินการประกวด ค่ารางวัลการประกวด ค่าใช้จ่ายอื่นที่จำเป็นสำหรับ</t>
  </si>
  <si>
    <t>การจัดทำโครงการ</t>
  </si>
  <si>
    <t>เพื่อจ่ายเป็นค่าใช้จ่ายในการจัดทำโครงการรณรงค์การประหยัดพลังงานในสำนักงาน โดยมีค่าใช้จ่ายเกี่ยวกับ ค่าวัสดุ</t>
  </si>
  <si>
    <t>ค่าป้ายประชาสัมพันธ์  การจัดกิจกรรมรณรงค์ประหยัดพลังงาน ค่าใช้จ่ายอื่นที่จำเป็นสำหรับการจัดทำโครงการ</t>
  </si>
  <si>
    <t>(ปรากฎในแผนพัฒนาท้องถิ่นสี่ปี พ.ศ. 2561-2564 เพิ่มเติม ครั้งที่ 3 พ.ศ. 2561 หน้า 22 ลำดับที่ 2)</t>
  </si>
  <si>
    <t>(ปรากฎในแผนพัฒนาท้องถิ่นสี่ปี พ.ศ. 2561-2564 เพิ่มเติม ครั้งที่ 3 พ.ศ. 2561 หน้า 22 ลำดับที่ 1)</t>
  </si>
  <si>
    <t>เพื่อจ่ายเป็นค่าใช้จ่ายในการจัดทำโครงการรณรงค์การประหยัดพลังงานในตลาดสดเทศบาล โดยมีค่าใช้จ่ายเกี่ยวกับ ค่าวัสดุ</t>
  </si>
  <si>
    <t>(ปรากฎในแผนพัฒนาท้องถิ่นสี่ปี พ.ศ. 2561-2564 เพิ่มเติม ครั้งที่ 3 พ.ศ. 2561 หน้า 23 ลำดับที่ 3)</t>
  </si>
  <si>
    <t>เพื่อจ่ายเป็นค่าใช้จ่ายในการจัดทำโครงการอบรมและทัศนศึกษาดูงานอาสาสมัครพิทักษ์สิ่งแวดล้อม (อถล.) และผู้นำชุมชน</t>
  </si>
  <si>
    <t>แกนนำชุมชน โดยมีค่าใช้จ่ายเกี่ยวกับค่าวัสดุ และอุปกรณ์ ค่าเครื่องเขียน ค่าประกาศนียบัตร ค่าถ่ายเอกสาร ค่าพิมพ์</t>
  </si>
  <si>
    <t>เอกสารและสิ่งพิมพ์ ค่าหนังสือ ค่าใช้จ่ายในการติดต่อสื่อสาร ค่าเช่าอุปกรณ์ต่างๆ ค่าอาหารว่างและเครื่องดื่ม</t>
  </si>
  <si>
    <t>ค่าตอบแทนวิทยากร ค่าอาหาร ค่าป้ายโครงการ ค่าป้ายประชาสัมพันธ์ ค่าใช้จ่ายอื่นที่จำเป็นสำหรับการจัดทำโครงการ</t>
  </si>
  <si>
    <t>- เป็นไปตามพระราชบัญญัติ ประกาศ และหนังสือสั่งการ  ดังนี้</t>
  </si>
  <si>
    <t>- เป็นไปตามพระราชบัญญัติ  และระเบียบ ดังนี้</t>
  </si>
  <si>
    <t>(ปรากฎในแผนพัฒนาท้องถิ่นสี่ปี พ.ศ. 2561-2564 หน้า 133 ลำดับที่ 6)</t>
  </si>
  <si>
    <t>(1) เครื่องมัลติมีเดียโปรเจคเตอร์</t>
  </si>
  <si>
    <t>เพื่อจ่ายเป็นค่าจัดซื้อเครื่องมัลติมีเดียโปรเจคเตอร์ ระดับ XGA ขนาด 2,500 ANSI Lumens จำนวน 1 เครื่อง โดยมี</t>
  </si>
  <si>
    <t>คุณลักษณะเฉพาะสังเขป ดังนี้</t>
  </si>
  <si>
    <t>1. เป็นเครื่องฉายภาพเลนส์เดียว สามารถต่อกับอุปกรณ์เพื่อฉายภาพจากคอมพิวเตอร์และวีดีโอ</t>
  </si>
  <si>
    <t xml:space="preserve">2. ใช้ LCD Panel หรือระบบ DLP </t>
  </si>
  <si>
    <t>3. ระดับ XGA เป็นระดับความละเอียดของภาพที่ True</t>
  </si>
  <si>
    <t>4. ขนาดที่กำหนดเป็นขนาดค่าความส่องสว่างขั้นต่ำ</t>
  </si>
  <si>
    <t xml:space="preserve">(ปรากฎในแผนพัฒนาท้องถิ่นสี่ปี พ.ศ. 2561-2564 เพิ่มเติมครั้งที่ 3 พ.ศ. 2561 หน้า 46 ลำดับที่ 19) </t>
  </si>
  <si>
    <t>1) โต๊ะพร้อมเก้าอี้ทำงาน</t>
  </si>
  <si>
    <t>เพื่อจ่ายเป็นค่าจัดซื้อโต๊ะพร้อมเก้าอี้ทำงานจำนวน 1 ชุด</t>
  </si>
  <si>
    <t xml:space="preserve">(ปรากฎในแผนพัฒนาท้องถิ่นสี่ปี พ.ศ. 2561-2564 เพิ่มเติมครั้งที่ 3 พ.ศ. 2561 หน้า 45 ลำดับที่ 11) </t>
  </si>
  <si>
    <t>2) เก้าอี้ทำงาน</t>
  </si>
  <si>
    <t>เพื่อจ่ายเป็นค่าจัดซื้อเก้าอี้ทำงาน จำนวน 4 ตัว ๆ ละ 3,000 บาท เป็นเงิน 12,000 บาท โดยมีคุณลักษณะ  ดังนี้</t>
  </si>
  <si>
    <t>3) ตู้เหล็กบานเลื่อน 3 ชั้น</t>
  </si>
  <si>
    <t>เพื่อจ่ายเป็นค่าจัดซื้อตู้เหล็กบานเลื่อน 3 ชั้น จำนวน 1 ตู้</t>
  </si>
  <si>
    <t xml:space="preserve">(ปรากฎในแผนพัฒนาท้องถิ่นสี่ปี พ.ศ. 2561-2564 เพิ่มเติมครั้งที่ 3 พ.ศ. 2561 หน้า 45 ลำดับที่ 12) </t>
  </si>
  <si>
    <t>4) ตู้เหล็กแบบ 2 บาน</t>
  </si>
  <si>
    <t>เพื่อจ่ายเป็นค่าจัดซื้อตู้เหล็กบานแบบ 2 บาน จำนวน 1 ตู้</t>
  </si>
  <si>
    <t>1) เครื่องคอมพิวเตอร์สำหรับงานสำนักงาน</t>
  </si>
  <si>
    <t>- มีหน่วยประมวลผลกลาง (CPU) ไม่น้อยกว่า 2 แกนหลัก (2 core) มีความเร็วสัญญาณนาฬิกาพื้นฐาน</t>
  </si>
  <si>
    <t>ไม่น้อยกว่า 3.5 GHz หรือดีกว่า จำนวน 1 หน่วย</t>
  </si>
  <si>
    <t>- มีหน่วยความจำหลัก (RAM) ชนิด DDR4 หรือดีกว่า มีขนาดไม่น้อยกว่า 4 GB</t>
  </si>
  <si>
    <t>- มีหน่วยจัดเก็บข้อมูล (Hard Drive) ชนิด SATA หรือดีกว่า ขนาดความจุไม่น้อยกว่า 1 TB หรือชนิด</t>
  </si>
  <si>
    <t>Solid State Drive ขนาดความจุไม่น้อยกว่า 120 GB จำนวน 1 หน่วย</t>
  </si>
  <si>
    <t>- มี DVD-RW หรือดีกว่า จำนวน 1 หน่วย</t>
  </si>
  <si>
    <t>- มีช่องเชื่อมต่อระบบเครือข่าย (Network Interface) แบบ 10/100/1000 Base-T หรือดีกว่า จำนวนไม่น้อยกว่า</t>
  </si>
  <si>
    <t>- มีแป้นพิมพ์และเม้าส์</t>
  </si>
  <si>
    <t>- มีจอภาพแบบ LED หรือดีกว่า มี Contrast Ratio ไม่น้อยกว่า 600 : 1 และมีขนาดไม่น้อยกว่า 19 นิ้ว จำนวน</t>
  </si>
  <si>
    <t xml:space="preserve">เพื่อจ่ายเป็นค่าจัดซื้อเครื่องคอมพิวเตอร์สำหรับงานสำนักงาน จอขนาดไม่น้อยกว่า 19 นิ้ว จำนวน 1 เครื่อง </t>
  </si>
  <si>
    <t>- มีช่องเชื่อมต่อ (Interface) แบบ USB 2.0 หรือดีกว่า ไม่น้อยกว่า 3 ช่อง</t>
  </si>
  <si>
    <t xml:space="preserve">(ปรากฎในแผนพัฒนาท้องถิ่นสี่ปี พ.ศ. 2561-2564 เพิ่มเติมครั้งที่ 3 พ.ศ. 2561 หน้า 49 ลำดับที่ 28) </t>
  </si>
  <si>
    <t xml:space="preserve">เพื่อจ่ายเป็นค่าจัดซื้อเครื่องสำรองไฟฟ้า ขนาด 800 VA จำนวน 3 เครื่อง ราคา 2,500 บาท </t>
  </si>
  <si>
    <t xml:space="preserve">(ปรากฎในแผนพัฒนาท้องถิ่นสี่ปี พ.ศ. 2561-2564 เพิ่มเติมครั้งที่ 3 พ.ศ. 2561 หน้า 49 ลำดับที่ 29) </t>
  </si>
  <si>
    <t>(1) อุดหนุนโครงการตรวจสุขภาพเคลื่อนที่สมเด็จพระเจ้าลูกเธอ เจ้าฟ้าจุฬาภรณวลัยลักษณ์</t>
  </si>
  <si>
    <t>เพื่อจ่ายเป็นเงินอุดหนุนโครงการตรวจสุขภาพเคลื่อนที่สมเด็จพระเจ้าลูกเธอ เจ้าฟ้าจุฬาภรณวลัยลักษณ์อัคราชกุมารี</t>
  </si>
  <si>
    <t xml:space="preserve">(ปรากฎในแผนพัฒนาท้องถิ่นสี่ปี พ.ศ. 2561-2564 เพิ่มเติม ครั้งที่ 3 พ.ศ. 2561 หน้า 29 ลำดับที่ 1) </t>
  </si>
  <si>
    <t>อัคราชกุมารี หมู่ที่ 1 บ้านแวงใหญ่ (โครงการตามพระราชดำริด้านสาธารณสุข)</t>
  </si>
  <si>
    <t>(2) อุดหนุนโครงการปรับปรุงภาวะโภชนาการและสุขภาพเด็กของสมเด็จพระเทพรัตนราชสุดา</t>
  </si>
  <si>
    <t>สยามบรมราชกุมารี (โครงการตามพระราชดำริด้านสาธารณสุข)</t>
  </si>
  <si>
    <t>เพื่อจ่ายเป็นเงินอุดหนุนโครงการปรับปรุงภาวะโภชนาการและสุขภาพเด็กของสมเด็จพระเทพรัตนราชสุดาสยามบรมราช</t>
  </si>
  <si>
    <t>(โครงการตามพระราชดำริด้านสาธารณสุข) หมู่ที่ 1 บ้านแวงใหญ่ ให้กับคณะกรรมการหมู่บ้าน</t>
  </si>
  <si>
    <t>กุมารี (โครงการตามพระราชดำริด้านสาธารณสุข) ให้กับคณะกรรมการหมู่บ้าน หมู่ที่ 1 บ้านแวงใหญ่</t>
  </si>
  <si>
    <t>(3) อุดหนุนโครงการพัฒนาระบบสุขาภิบาลในโรงเรียนและชุมชนสมเด็จพระเทพรัตนราชสุดา</t>
  </si>
  <si>
    <t>เพื่อจ่ายเป็นเงินอุดหนุนโครงการพัฒนาระบบสุขาภิบาลในโรงเรียนและชุมชนของสมเด็จพระเทพรัตนราชสุดาสยามบรมราช</t>
  </si>
  <si>
    <t xml:space="preserve">(ปรากฎในแผนพัฒนาท้องถิ่นสี่ปี พ.ศ. 2561-2564 เพิ่มเติม ครั้งที่ 3 พ.ศ. 2561 หน้า 29 ลำดับที่ 2) </t>
  </si>
  <si>
    <t xml:space="preserve">(ปรากฎในแผนพัฒนาท้องถิ่นสี่ปี พ.ศ. 2561-2564 เพิ่มเติม ครั้งที่ 3 พ.ศ. 2561 หน้า 29 ลำดับที่ 3) </t>
  </si>
  <si>
    <t>(4) อุดหนุนโครงการสืบสานพระราชปณิธานสมเด็จย่า ต้านภัยมะเร็งเต้านม (โครงการตามพระราช</t>
  </si>
  <si>
    <t>ดำริด้านสาธารณสุข)</t>
  </si>
  <si>
    <t>เพื่อจ่ายเป็นเงินอุดหนุนโครงการสืบสานพระราชปณิธานสมเด็จย่า ต้านภัยมะเร็งเต้านม (โครงการตามพระราชดำริด้าน</t>
  </si>
  <si>
    <t>ด้านสาธารณสุข) ให้กับคณะกรรมการหมู่บ้าน หมู่ที่ 2 บ้านดอนบาลไท</t>
  </si>
  <si>
    <t xml:space="preserve">(ปรากฎในแผนพัฒนาท้องถิ่นสี่ปี พ.ศ. 2561-2564 เพิ่มเติม ครั้งที่ 3 พ.ศ. 2561 หน้า 29 ลำดับที่ 4) </t>
  </si>
  <si>
    <t>(5) อุดหนุนโครงการส่งเสริมโภชนาการและสุขภาพอนามัยแม่และเด็กของสมเด็จพระเทพรัตนราช</t>
  </si>
  <si>
    <t>สุดาสยามบรมราชกุมารี (โครงการตามพระราชดำริด้านสาธารณสุข)</t>
  </si>
  <si>
    <t>เพื่อจ่ายเป็นเงินอุดหนุนโครงการส่งเสริมโภชนาการและสุขภาพอนามัยแม่และเด็กของสมเด็จพระเทพรัตนราชสุดาสยาม</t>
  </si>
  <si>
    <t>บรมราชกุมารี (โครงการตามพระราชดำริด้านสาธารณสุข) ให้กับคณะกรรมการหมู่บ้าน หมู่ที่ 2 บ้านดอนบาลไท</t>
  </si>
  <si>
    <t>กุมารี (โครงการตามพระราชดำริด้านสาธารณสุข)</t>
  </si>
  <si>
    <t>เพื่อจ่ายเป็นเงินอุดหนุนโครงการควบคุมการขาดสารไอโอดีนของสมเด็จพระเทพรัตนราชสุดาสยามบรมราชกุมารี</t>
  </si>
  <si>
    <t>(โครงการตามพระราชดำริด้านสาธารณสุข) ให้กับคณะกรรมการหมู่บ้าน หมู่ที่ 3 บ้านหัวหนองแวง</t>
  </si>
  <si>
    <t>บรมราชกุมารี (โครงการตามพระราชดำริด้านสาธารณสุข) ให้กับคณะกรรมการหมู่บ้าน หมู่ที่ 3 บ้านหัวหนองแวง</t>
  </si>
  <si>
    <t xml:space="preserve">(ปรากฎในแผนพัฒนาท้องถิ่นสี่ปี พ.ศ. 2561-2564 เพิ่มเติม ครั้งที่ 3 พ.ศ. 2561 หน้า 32 ลำดับที่ 8) </t>
  </si>
  <si>
    <t xml:space="preserve">(ปรากฎในแผนพัฒนาท้องถิ่นสี่ปี พ.ศ. 2561-2564 เพิ่มเติม ครั้งที่ 3 พ.ศ. 2561 หน้า 31 ลำดับที่ 7) </t>
  </si>
  <si>
    <t xml:space="preserve">(ปรากฎในแผนพัฒนาท้องถิ่นสี่ปี พ.ศ. 2561-2564 เพิ่มเติม ครั้งที่ 3 พ.ศ. 2561 หน้า 31 ลำดับที่ 5) </t>
  </si>
  <si>
    <t>(10) อุดหนุนโครงการควบคุมการขาดสารไอโอดีนของสมเด็จพระเทพรัตนราชสุดาสยามบรมราช</t>
  </si>
  <si>
    <t>(โครงการตามพระราชดำริด้านสาธารณสุข) ให้กับคณะกรรมการหมู่บ้าน หมู่ที่ 4 บ้านหนองกระรอก</t>
  </si>
  <si>
    <t xml:space="preserve">(ปรากฎในแผนพัฒนาท้องถิ่นสี่ปี พ.ศ. 2561-2564 เพิ่มเติม ครั้งที่ 3 พ.ศ. 2561 หน้า 32 ลำดับที่ 10) </t>
  </si>
  <si>
    <t>บรมราชกุมารี (โครงการตามพระราชดำริด้านสาธารณสุข) ให้กับคณะกรรมการหมู่บ้าน หมู่ที่ 4 บ้านหนองกระรอก</t>
  </si>
  <si>
    <t xml:space="preserve">(ปรากฎในแผนพัฒนาท้องถิ่นสี่ปี พ.ศ. 2561-2564 เพิ่มเติม ครั้งที่ 3 พ.ศ. 2561 หน้า 33 ลำดับที่ 11) </t>
  </si>
  <si>
    <t>(โครงการตามพระราชดำริด้านสาธารณสุข) ให้กับคณะกรรมการหมู่บ้าน หมู่ที่ 5 บ้านบะแค</t>
  </si>
  <si>
    <t xml:space="preserve">(ปรากฎในแผนพัฒนาท้องถิ่นสี่ปี พ.ศ. 2561-2564 เพิ่มเติม ครั้งที่ 3 พ.ศ. 2561 หน้า 33 ลำดับที่ 13) </t>
  </si>
  <si>
    <t>อัคราชกุมารี  (โครงการตามพระราชดำริด้านสาธารณสุข)</t>
  </si>
  <si>
    <t xml:space="preserve">(ปรากฎในแผนพัฒนาท้องถิ่นสี่ปี พ.ศ. 2561-2564 เพิ่มเติม ครั้งที่ 3 พ.ศ. 2561 หน้า 34 ลำดับที่ 14) </t>
  </si>
  <si>
    <t>(โครงการตามพระราชดำริด้านสาธารณสุข) ให้กับคณะกรรมการหมู่บ้าน หมู่ที่ 6 บ้านแวงพัฒนา</t>
  </si>
  <si>
    <t xml:space="preserve">(ปรากฎในแผนพัฒนาท้องถิ่นสี่ปี พ.ศ. 2561-2564 เพิ่มเติม ครั้งที่ 3 พ.ศ. 2561 หน้า 34 ลำดับที่ 16) </t>
  </si>
  <si>
    <t>บรมราชกุมารี (โครงการตามพระราชดำริด้านสาธารณสุข) ให้กับคณะกรรมการหมู่บ้าน หมู่ที่ 6 บ้านแวงพัฒนา</t>
  </si>
  <si>
    <t xml:space="preserve">(ปรากฎในแผนพัฒนาท้องถิ่นสี่ปี พ.ศ. 2561-2564 เพิ่มเติม ครั้งที่ 3 พ.ศ. 2561 หน้า 35 ลำดับที่ 17) </t>
  </si>
  <si>
    <t>(โครงการตามพระราชดำริด้านสาธารณสุข) ให้กับคณะกรรมการหมู่บ้าน หมู่ที่ 7 บ้านเมืองทอง</t>
  </si>
  <si>
    <t xml:space="preserve">(ปรากฎในแผนพัฒนาท้องถิ่นสี่ปี พ.ศ. 2561-2564 เพิ่มเติม ครั้งที่ 3 พ.ศ. 2561 หน้า 35 ลำดับที่ 19) </t>
  </si>
  <si>
    <t>บรมราชกุมารี (โครงการตามพระราชดำริด้านสาธารณสุข) ให้กับคณะกรรมการหมู่บ้าน หมู่ที่ 7 บ้านเมืองทอง</t>
  </si>
  <si>
    <t xml:space="preserve">(ปรากฎในแผนพัฒนาท้องถิ่นสี่ปี พ.ศ. 2561-2564 เพิ่มเติม ครั้งที่ 3 พ.ศ. 2561 หน้า 36 ลำดับที่ 20) </t>
  </si>
  <si>
    <t>3) ประกาศคณะกรรมการการกระจายอำนาจให้แก่องค์กรปกครองส่วนท้องถิ่น เรื่อง หลักเกณฑ์การสนับสนุน</t>
  </si>
  <si>
    <t>ขององค์การบริหารจังหวัด เทศบาล และองค์การบริหารส่วนตำบลในการให้บริการสาธารณะ ลงวันที่ 23 พฤศจิกายน 2552</t>
  </si>
  <si>
    <t>4) ระเบียบกระทรวงมหาดไทย ว่าด้วยเงินอุดหนุนขององค์กรปกครองส่วนท้องถิ่น พ.ศ. 2559</t>
  </si>
  <si>
    <t>5) หนังสือกรมส่งเสริมการปกครองท้องถิ่น ด่วนที่สุด ที่ มท 0810.5/ว 1745 ลงวันที่ 31 สิงหาคม 2560 เรื่อง</t>
  </si>
  <si>
    <t>ซักซ้อมแนวทางการตั้งงบประมาณรายจ่ายประจำปีงบประมาณ พ.ศ. 2561 เงินอุดหนุนทั่วไปด้านสาธารณสุขขององค์กร</t>
  </si>
  <si>
    <t>ปกครองส่วนท้องถิ่น</t>
  </si>
  <si>
    <t>6) หนังสือกรมส่งเสริมการปกครองท้องถิ่น ด่วนที่สุด ที่ มท 0810.5/ว 109 ลงวันที่ 15 มกราคม 2560 เรื่อง</t>
  </si>
  <si>
    <t>แนวทางการดำเนินโครงการพระราชดำริด้านสาธารณสุขเพิ่มเติม</t>
  </si>
  <si>
    <t xml:space="preserve">เพื่อจ่ายเป็นค่าใช้จ่ายในการจัดทำโครงการโรงเรียนผู้สูงอายุในเขตเทศบาลตำบลแวงใหญ่ ทั้ง 7 หมู่บ้าน โดยมีค่าใช้จ่าย </t>
  </si>
  <si>
    <t xml:space="preserve">เกี่ยวกับการใช้และการตกแต่งสถานที่ ค่าใช้จ่ายในพิธีเปิดและปิด ค่าวัสดุ เครื่องเขียน และอุปกรณ์ ค่าประกาศนียบัตร </t>
  </si>
  <si>
    <t xml:space="preserve">(ปรากฎในแผนพัฒนาท้องถิ่นสี่ปี พ.ศ. 2561 - 2564 หน้า 63 ลำดับที่ 9)  </t>
  </si>
  <si>
    <t>(ปรากฎในแผนพัฒนาท้องถิ่นสี่ปี  พ.ศ. 2561 - 2564 เพิ่มเติม ครั้งที่ 3 พ.ศ. 2561 หน้า 11 ลำดับที่ 6)</t>
  </si>
  <si>
    <t>เพื่อจ่ายเป็นเงินอุดหนุนให้กับโรงเรียนชุมชนบ้านแวงใหญ่ ในการดำเนินงานตามโครงการจัดกิจกรรมเข้าค่ายเยาวชน</t>
  </si>
  <si>
    <t xml:space="preserve">(ปรากฎในแผนพัฒนาท้องถิ่นสี่ปี พ.ศ. 2561-2564 เพิ่มเติม ครั้งที่ 3 พ.ศ. 2561 หน้า 40 ลำดับที่ 1) </t>
  </si>
  <si>
    <t xml:space="preserve">(ปรากฎในแผนพัฒนาท้องถิ่นสี่ปี พ.ศ. 2561-2564 เพิ่มเติม ครั้งที่ 3 พ.ศ. 2561 หน้า 37 ลำดับที่ 1) </t>
  </si>
  <si>
    <t>คน</t>
  </si>
  <si>
    <t>เพื่อจ่ายเป็นเงินอุดหนุนให้กับโรงเรียนชุมชนบ้านแวงใหญ่  ในการดำเนินงานตามโครงการโรงเรียนคุณธรรม</t>
  </si>
  <si>
    <t xml:space="preserve">ราชกุมารี (อพ.สธ.) ในการออกสำรวจและจัดเก็บข้อมูลพันธุ์พืช พันธุ์สัตว์ ภายในเขตเทศบาลตำบลแวงใหญ่  </t>
  </si>
  <si>
    <t xml:space="preserve">โดยมีค่าใช้จ่ายเกี่ยวกับ ค่าวัสดุ ค่าเครื่องเขียน และอุปกรณ์ ค่าอาหารว่างและเครื่องดื่ม  ค่าอาหาร ค่าป้ายโครงการ </t>
  </si>
  <si>
    <t>(ปรากฎในแผนพัฒนาท้องถิ่นสี่ปี พ.ศ. 2561-2564 เพิ่มเติม ครั้งที่ 3 พ.ศ. 2561 หน้า 23 ลำดับที่ 1)</t>
  </si>
  <si>
    <t>ไม่น้อยกว่าร้อยละเศษหนึ่งส่วนหกของงบประมาณรายรับดังกล่าว ทั้งนี้ไม่เกิน 500,000 บาท โดยในปีงบประมาณ 2562</t>
  </si>
  <si>
    <t xml:space="preserve">รายรับตามงบประมาณทั่วไป  ปีงบประมาณ  พ.ศ. 2560  </t>
  </si>
  <si>
    <t xml:space="preserve">เหล็กชุบโครเมี่ยม จำนวน 4 ตัวๆ ละ 1,300 บาท </t>
  </si>
  <si>
    <t>เพื่อจ่ายเป็นค่าจัดซื้อเก้าอี้ขาชุบโครเมี่ยมมีพนักพิงทำด้วยฟองน้ำหุ้มด้วยหนังเทียม จำนวน 20 ตัวๆ ละ 500 บาท เป็นเงิน</t>
  </si>
  <si>
    <t>(1) ชุดโต๊ะเรียนและเก้าอี้เรียน</t>
  </si>
  <si>
    <t>(2) โต๊ะพับเอนกประสงค์</t>
  </si>
  <si>
    <t>(3) เก้าอี้ขาชุบ</t>
  </si>
  <si>
    <t xml:space="preserve">    แผนงาน    งบกลาง</t>
  </si>
  <si>
    <t>(10) ครุภัณฑ์สำรวจ</t>
  </si>
  <si>
    <t>(1) เงินประโยชน์ตอบแทนอื่นเป็นกรณีพิเศษ</t>
  </si>
  <si>
    <t>อุดหนุนโครงการสนับสนุนภารกิจของเหล่ากาชาดจังหวัดขอนแก่น ประจำปี พ.ศ. 2561</t>
  </si>
  <si>
    <t>ก.จ., ก.ท. และ ก.อบต. เรื่อง มาตรฐานทั่วไปเกี่ยวกับการกำหนดหลักเกณฑ์การเลื่อนขั้นเงินเดือนข้าราชการและพนักงาน</t>
  </si>
  <si>
    <t>ส่วนท้องถิ่น (ฉบับที่ 2) พ.ศ. 2561</t>
  </si>
  <si>
    <t>2. ครุภัณฑ์คอมพิวเตอร์</t>
  </si>
  <si>
    <t xml:space="preserve">ตอบแทนรายเดือนสมาชิกสภาเทศบาล จำนวน 8 อัตรา ๆ ละ 9,660 บาท/เดือน เป็นเงิน  927,360 บาท </t>
  </si>
  <si>
    <t>เพื่อจ่ายเป็นเงินเดือนพนักงานส่วนท้องถิ่นประจำปีและเงินปรับปรุงเงินเดือนพนักงานส่วนท้องถิ่นประจำปี  จำนวน 9 อัตรา</t>
  </si>
  <si>
    <t>จำนวน 12 เดือน เป็นเงิน 3,549,720 บาท  โดยจ่ายให้กับพนักงานส่วนท้องถิ่น  ดังนี้</t>
  </si>
  <si>
    <t>-  เป็นไปตามพระราชบัญญัติ พระราชกฤษฎีกา ประกาศ  และหนังสือสั่งการ ดังนี้</t>
  </si>
  <si>
    <t>3) ประกาศคณะกรรมการมาตรฐานการบริหารงานบุคคลส่วนท้องถิ่น เรื่อง กำหนดมาตรฐานกลางการบริหารงาน</t>
  </si>
  <si>
    <t xml:space="preserve">บุคคลส่วนท้องถิ่น (ฉบับที่ 11) ลงวันที่ 6 มิถุนายน 2560 </t>
  </si>
  <si>
    <t>5) หนังสือสำนักงาน ก.จ., ก.ท. และ ก.อบต. ด่วนที่สุด ที่ มท 0809.3/ว 13 ลงวันที่  3  กรกฎาคม  2561 ประกาศ</t>
  </si>
  <si>
    <t>(1) ปลัดเทศบาล ในอัตราเดือนละ 7,000 บาท จำนวน 12 เดือน</t>
  </si>
  <si>
    <t>(2) รองปลัดเทศบาล ในอัตราเดือนละ 3,500 บาท จำนวน 12 เดือน</t>
  </si>
  <si>
    <t xml:space="preserve">(3) หัวหน้าสำนักปลัดเทศบาล ในอัตราเดือนละ 3,500 บาท </t>
  </si>
  <si>
    <t>(4) หัวหน้าฝ่ายธุรการ ในอัตราเดือนละ 1,500 บาท รวม 12 เดือน</t>
  </si>
  <si>
    <t>3) หนังสือสำนักงาน ก.จ., ก.ท. และ ก.อบต. ที่ มท 0809.5/ว 36 ลงวันที่ 26 สิงหาคม 2558 เรื่อง ประกาศ ก.จ., ก.ท.</t>
  </si>
  <si>
    <t xml:space="preserve">และ ก.อบต. เรื่อง มาตรฐานทั่วไปเกี่ยวกับพนักงานจ้าง </t>
  </si>
  <si>
    <t>3) ประกาศคณะกรรมการกลางพนักงานเทศบาล เรื่อง กำหนดมาตรฐานทั่วไปเกี่ยวกับหลักเกณฑ์การให้พนักงาน</t>
  </si>
  <si>
    <t xml:space="preserve">เพื่อจ่ายเป็นเงินเพิ่มค่าครองชีพชั่วคราวสำหรับพนักงานจ้าง 1 อัตรา  จำนวน 12 เดือน โดยจ่ายให้กับพนักงานจ้าง ดังนี้ </t>
  </si>
  <si>
    <t>และ ก.อบต. เรื่อง กำหนดมาตรฐานทั่วไปเกี่ยวกับหลักเกณฑ์การให้พนักงานส่วนท้องถิ่น ลูกจ้าง และพนักงานจ้างของ</t>
  </si>
  <si>
    <t xml:space="preserve">องค์กรปกครองส่วนท้องถิ่น ได้รับเงินเพิ่มค่าครองชีพชั่วคราว (ฉบัที่ 2) </t>
  </si>
  <si>
    <t>4) หนังสือสำนักงาน ก.จ., ก.ท. และ ก.อบต. ที่ มท 0809.3/ว 1372 ลงวันที่ 1 กรกฎาคม 2558 เรื่อง ประกาศ ก.จ. ก.ท.</t>
  </si>
  <si>
    <t>5) ตามระเบียบกระทรวงมหาดไทยว่าด้วยการเบิกจ่ายเงินเพิ่มการครองชีพชั่วคราวข้าราชการและลูกจ้างประจำของ</t>
  </si>
  <si>
    <t>1) ค่าตอบแทนผู้ปฏิบัติราชการอันเป็นประโยชน์แก่องค์กรปกครองส่วนท้องถิ่น</t>
  </si>
  <si>
    <t>(1) ค่าตอบแทนคณะกรรมการสอบสวนทางวินัย</t>
  </si>
  <si>
    <t>(2) เงินประโยชน์ตอบแทนอื่นเป็นกรณีพิเศษ</t>
  </si>
  <si>
    <t>2) ค่าเบี้ยประชุม</t>
  </si>
  <si>
    <t>3) ค่าตอบแทนการปฏิบัติงานนอกเวลาราชการ</t>
  </si>
  <si>
    <t xml:space="preserve">เพื่อจ่ายเป็นเงินประโยชน์ตอบแทนอื่นเป็นกรณีพิเศษแก่พนักงานเทศบาล ลูกจ้างประจำ และพนักงานจ้าง  </t>
  </si>
  <si>
    <t>4) ค่าเช่าบ้าน</t>
  </si>
  <si>
    <t>5) เงินช่วยเหลือการศึกษาบุตร</t>
  </si>
  <si>
    <t xml:space="preserve">-  เป็นไปพระราชกฤษฎีกา ระเบียบ และหนังสือสั่งการ  ดังนี้   </t>
  </si>
  <si>
    <t>1) รายจ่ายเพื่อให้ได้มาซึ่งบริการ</t>
  </si>
  <si>
    <t xml:space="preserve">เพื่อจ่ายเป็นค่ารายจ่ายเพื่อให้ได้มาซึ่งบริการต่างๆ ดังนี้ ค่าถ่ายเอกสาร ค่าเย็บหนังสือหรือเข้าปกหนังสือ   ค่าซักฟอก </t>
  </si>
  <si>
    <t>ค่าตักสิ่งปฏิกูล ค่าระวางบรรทุก ค่าเช่าทรัพย์สิน (ยกเว้น ค่าเช่าบ้าน) ค่าโฆษณาและเผยแพร่ (รายจ่ายเกี่ยวกับการจ้างเหมา</t>
  </si>
  <si>
    <t xml:space="preserve">โฆษณาและเผยแพร่ข่าวทางวิทยุ กระจายเสียง โทรทัศน์ โรงมหรศพ หรือสิ่งพิพม์ต่างๆ ) ค่าธรรมเนียมต่างๆ ค่าเบี้ยประกัน </t>
  </si>
  <si>
    <t>3) หนังสือกรมส่งเสริมการปกครองท้องถิ่น ด่วนมากที่ มท 0808.2/ว 1657 ลงวันที่ 16 กรกฎาคม 2556 เรื่อง รูปแบบ</t>
  </si>
  <si>
    <t>4) หนังสือกระทรวงมหาดไทย ด่วนมาก ที่ มท 0808.2/ว 3523 ลงวันที่ 20 มิถุนายน 2559 เรื่อง หลักเกณฑ์และอัตรา</t>
  </si>
  <si>
    <t xml:space="preserve">เพื่อจ่ายเป็นค่าจ้างเหมาบริการคนงานเพื่อปฏิบัติงานตามภารกิจของเทศบาล  จำนวน  5  คน </t>
  </si>
  <si>
    <t>2) รายจ่ายเกี่ยวกับการรับรองและพิธีการ</t>
  </si>
  <si>
    <t>ผู้อุทิศให้ ดังนี้ ในปีงบประมาณ 2560 มียอดรายรับจริง  42,345,971.18 บาท คำนวณได้ดังนี้  42,345,971.18 x 1/100</t>
  </si>
  <si>
    <t>ข้อ (1) และ (2) ดำเนินการตามหนังสือสั่งการ ดังนี้</t>
  </si>
  <si>
    <t>3) รายจ่ายเกี่ยวเนื่องกับการปฏิบัติราชการที่ไม่เข้าลักษณะรายจ่ายหมวดอื่น ๆ</t>
  </si>
  <si>
    <t xml:space="preserve">ในการเดินทางไปราชการ ของคณะผู้บริหาร สมาชิกสภาเทศบาล พนักงานเทศบาลและพนักงานจ้าง หรือบุคคลที่ได้รับ </t>
  </si>
  <si>
    <t>อนุญาตหรืออนุมัติให้เดินทางไปราชการเพื่อประชุม ฝึกอบรม อบรม สัมมนา ดูงาน หรือไปติดต่อราชการ</t>
  </si>
  <si>
    <t>(3) ค่าพวงมาลัย ช่อดอกไม้ กระเช้าดอกไม้ และพวงมาลา</t>
  </si>
  <si>
    <t>มอบให้บุคคลต่างๆ ค่าพวงมาลา และพานประดับพุ่มดอกไม้ สรุปมีนัยสำคัญ  ดังนี้</t>
  </si>
  <si>
    <t>1. เบิกจ่ายจากเงินงบประมาณ หมวดค่าตอบแทน ใช้สอยและวัสดุ</t>
  </si>
  <si>
    <t>2. ค่าพวงมาลัย ช่อดอกไม้ กระเช้าดอกไม้ สำหรับมอบให้ผู้มีเกียรติ ชาวต่างประเทศและคู่สมรสที่เดินทางเข้ามาหรือ</t>
  </si>
  <si>
    <t>ออกจากประเทศคนละไม่เกิน 300 บาท</t>
  </si>
  <si>
    <t>3. ค่าพวงมาลา หรือพานประดับพุ่มดอกไม้ สำหรับวาง ณ อนุสาวรีย์ ครั้งละไม่เกิน 1,000 บาท</t>
  </si>
  <si>
    <t>4. ค่าพวงมาลาสำหรับวางศพผู้มี เกียรติ พวงละไม่เกิน 400 บาท</t>
  </si>
  <si>
    <t>เพื่อจ่ายเป็นค่าชดใช้ค่าเสียหาย  หรือค่าสินไหมทดแทน    หรือเงินช่วยเหลือพนักงานเทศบาลหรือพนักงานจ้าง</t>
  </si>
  <si>
    <t>1) เงินเดือนพนักงาน</t>
  </si>
  <si>
    <t>2) เงินเพิ่มต่างๆ ของพนักงาน</t>
  </si>
  <si>
    <t>3)  เงินประจำตำแหน่ง</t>
  </si>
  <si>
    <t>4)  ค่าตอบแทนพนักงานจ้าง</t>
  </si>
  <si>
    <t>4) ประกาศคณะกรรมการกลางพนักงานเทศบาล เรื่อง กำหนดมาตรฐานทั่วไปเกี่ยวกับหลักเกณฑ์การให้พนักงาน</t>
  </si>
  <si>
    <t>5)  เงินเพิ่มต่าง ๆ ของพนักงานจ้าง</t>
  </si>
  <si>
    <t>ตามงบประมาณรายจ่ายทั่วไป (ยกเว้นพันธบัตร เงินกู้ เงินที่มีผู้อุทิศให้/เงินบริจาคและเงินอุดหนุน) โดยในปี 2562</t>
  </si>
  <si>
    <t>ค่าป้ายโครงการ ค่าใช้จ่ายอื่นที่จำเป็นในการฝึกอบรมสำหรับการจัดทำโครงการ</t>
  </si>
  <si>
    <t>โดยจ่ายเป็นค่าวัสดุไฟฟ้าและวิทยุ ดังนี้</t>
  </si>
  <si>
    <t xml:space="preserve">เพื่อจ่ายเป็นเงินประโยชน์ตอบแทนอื่นเป็นกรณีพิเศษ (โบนัส) แก่พนักงานเทศบาล </t>
  </si>
  <si>
    <t>เพื่อจ่ายเป็นเงินเดือนพนักงานเทศบาลสามัญและเงินปรับปรุงเงินเดือนประจำปีของพนักงานเทศบาล จำนวน  4 อัตรา</t>
  </si>
  <si>
    <t>จำนวน 12 เดือน เป็นเงิน 1,404,120 บาท  โดยจ่ายให้กับพนักงานเทศบาล ดังนี้</t>
  </si>
  <si>
    <t>เพื่อจ่ายเป็นเงินประจำตำแหน่งพนักงานเทศบาล  ดังนี้</t>
  </si>
  <si>
    <t xml:space="preserve">ในการจัดเก็บรายได้ โดยคำนึงถึงความประหยัดและความคุ้มค่าในการลงทุน </t>
  </si>
  <si>
    <t xml:space="preserve">2) หนังสือกรมส่งเสริมการปกครองท้องถิ่น ด่วนมาก ที่ มท 0808.3/ว 462 ลงวันที่ 29 กุมภาพันธ์ 2551 เรื่อง </t>
  </si>
  <si>
    <t>3) หนังสือกระทรวงมหาดไทย ที่ มท 0808.3/ว 67 ลงวันที่ 9 มกราคม 2555 เรื่อง ซักซ้อมการส่งเสริมสนับสนุนการ</t>
  </si>
  <si>
    <t xml:space="preserve">เพื่อจ่ายเป็นค่าตอบแทนรายเดือนนายกเทศมนตรี อัตราๆ ละ 27,600 บาท/เดือน จำนวน 12 เดือน เป็นเงิน 331,200 บาท </t>
  </si>
  <si>
    <t xml:space="preserve">364,320  บาท </t>
  </si>
  <si>
    <t xml:space="preserve">และเงินค่าตอบแทนรายเดือนรองนายกเทศมนตรี จำนวน 2  อัตราๆ ละ 15,180 บาท/เดือน จำนวน 12 เดือน  เป็นเงิน  </t>
  </si>
  <si>
    <t>ที่ปรึกษานายกเทศมนตรี และการจ่ายค่าเบี้ยประชุมกรรมการสภาเทศบาล (ฉบับที่ 2) พ.ศ. 2557</t>
  </si>
  <si>
    <t xml:space="preserve">รองนายกเทศมนตรี ประธานสภาเทศบาล รองประธานสภาเทศบาล สมาชิกสภาเทศบาล เลขานุการนายกเทศมนตรี </t>
  </si>
  <si>
    <t xml:space="preserve">72,000  บาท  </t>
  </si>
  <si>
    <t xml:space="preserve">บาท และเงินค่าตอบแทนประจำตำแหน่งรองนายกเทศมนตรีจำนวน 2  อัตราๆ ละ 3,000 บาท รวม 12 เดือน เป็นเงิน </t>
  </si>
  <si>
    <t xml:space="preserve">เพื่อจ่ายเป็นค่าตอบแทนเลขานุการนายกเทศมนตรี จำนวน 1 อัตราๆ ละ 9,660 บาท/เดือน จำนวน 12 เดือน เป็นเงิน </t>
  </si>
  <si>
    <t xml:space="preserve"> 82,800 บาท</t>
  </si>
  <si>
    <t xml:space="preserve">115,920 บาท และค่าตอบแทนที่ปรึกษานายกเทศมนตรี จำนวน 1 อัตราๆ ละ 6,900 บาท/เดือน รวม 12 เดือน เป็นเงิน </t>
  </si>
  <si>
    <t xml:space="preserve">4) หนังสือสำนักงาน ก.จ., ก.ท. และ ก.อบต. ด่วนที่สุด ที่ มท 0809.3/ว 2683 ลงวันที่ 15 ธันวาคม 2558 เรื่อง </t>
  </si>
  <si>
    <t>ประกาศ ก.จ., ก.ท. และ ก.อบต. เรื่อง มาตรฐานทั่วไปเกี่ยวกับอัตราเงินเดือนและวิธีการจ่ายเงินเดือนและประโยชน์ตอบแทน</t>
  </si>
  <si>
    <t>อื่น (ฉบับที่ 4) และประกาศ ก.จ., ก.ท. และ ก.อบต. เรื่องมาตรฐานทั่วไปเกี่ยวกับอัตราค่าจ้างและการให้ลูกจ้างขององค์กร</t>
  </si>
  <si>
    <t>ปกครองส่วนท้องถิ่นได้รับค่าจ้าง (ฉบับที่ 4)</t>
  </si>
  <si>
    <t xml:space="preserve">(1) ค่าตอบแทนรายเดือนปลัดเทศบาล ระดับกลาง ในอัตราเดือนละ 7,000 บาท จำนวน 12 เดือน เป็นเงิน 84,000 </t>
  </si>
  <si>
    <t xml:space="preserve">ตอบแทนนอกเหนือจากเงินเดือน ลงวันที่ 22 เมษายน 2547 และหนังสือสำนักงาน ก.จ. ก.ท. และ ก.อบต ที่ มท 0809.3/ว </t>
  </si>
  <si>
    <t>2) หนังสือกรมส่งเสริมการปกครองส่วนท้องถิ่น ที่ 0808.2/ว 859 ลงวันที่ 29 พฤษภาคม 2557 เรื่อง การดำเนิน</t>
  </si>
  <si>
    <t>การตาม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</t>
  </si>
  <si>
    <t xml:space="preserve">4) หนังสือสำนักงาน ก.จ, ก.ท. และ ก.อบต. ด่วนที่สุด ที่ มท 0809.3/ว 27 ลงวันที่ 29 ธันวาคม 2559 เรื่อง </t>
  </si>
  <si>
    <t>ซักซ้อมแนวทางปฏิบัติเกี่ยวกับหลักเกณฑ์ เงื่อนไข และวิธีการกำหนดประโยชน์ตอบแทนอื่นเป็นกรณีพิเศษอันมีลักษณะ</t>
  </si>
  <si>
    <t>เป็นเงินรางวัลประจำปี</t>
  </si>
  <si>
    <t>4) ระเบียบคณะกรรมการป้องกันและบรรเทาสาธารณภัยแห่งชาติ ว่าด้วยค่าใช้จ่ายของอาสาสมัครในการ</t>
  </si>
  <si>
    <t>ป้องกันและบรรเทาสาธารณภัย พ.ศ. 2560</t>
  </si>
  <si>
    <t>สาธารณภัย ตามพระราชบัญญัติป้องกันและบรรเทาสาธารณภัย พ.ศ. 2550</t>
  </si>
  <si>
    <t>วิธีการปฏิบัติสำหรับองค์กรปกครองส่วนท้องถิ่นในการช่วยเหลือองค์กรปกครองส่วนท้องถิ่นอื่นและจังหวัดที่ประสบ</t>
  </si>
  <si>
    <t>และให้ความรู้กับยาเสพติดและการเกิดอุบัติเหตุทางถนน โดยจ่ายเป็นค่าใช้จ่ายเกี่ยวกับการใช้และการตกแต่งสถานที่</t>
  </si>
  <si>
    <t>อบรมค่าใช้จ่ายในพิธีเปิดการฝึกอบรม ค่าตอบแทนวิทยากร  ค่าวัสดุ เครื่องเขียน และอุปกรณ์ ค่าถ่ายเอกสาร ค่าพิมพ์</t>
  </si>
  <si>
    <t>เอกสารและสิ่งพิมพ์ ค่าใช้จ่ายในการติดต่อสื่อสาร ค่าเช่าอุปกรณ์ต่างๆ ค่าอาหารว่างและเครื่องดื่ม ค่าอาหาร ค่าป้าย</t>
  </si>
  <si>
    <t xml:space="preserve">เพื่อจ่ายเป็นเงินเดือนพนักงานส่วนท้องถิ่นและเงินปรับปรุงเงินเดือนประจำปีของพนักงานส่วนท้องถิ่น  จำนวน 1 อัตรา </t>
  </si>
  <si>
    <t>จำนวน 12 เดือน เป็นเงิน 216,720 บาท  โดยจ่ายให้กับพนักงานส่วนท้องถิ่น ดังนี้</t>
  </si>
  <si>
    <t>3) ประกาศคณะกรรมการมาตรฐานการบริหารงานบุคคลส่วนท้องถิ่น เรื่อง กำหนดมาตรฐานกลางการบริหาร</t>
  </si>
  <si>
    <t xml:space="preserve">งานบุคคลส่วนท้องถิ่น (ฉบับที่ 11) ลงวันที่ 6 มิถุนายน 2560 </t>
  </si>
  <si>
    <t>ประกาศ ก.จ., ก.ท. และ ก.อบต. เรื่อง มาตรฐานทั่วไปเกี่ยวกับอัตราเงินเดือนและวิธีการจ่ายเงินเดือนและประโยชน์ตอบ</t>
  </si>
  <si>
    <t>แทนอื่น (ฉบับที่ 4) และประกาศ ก.จ., ก.ท. และ ก.อบต. เรื่องมาตรฐานทั่วไปเกี่ยวกับอัตราค่าจ้างและการให้ลูกจ้างของ</t>
  </si>
  <si>
    <t>องค์กรปกครองส่วนท้องถิ่นได้รับค่าจ้าง (ฉบับที่ 4)</t>
  </si>
  <si>
    <t xml:space="preserve">5) หนังสือสำนักงาน ก.จ., ก.ท. และ ก.อบต. ด่วนที่สุด ที่ มท 0809.3/ว 13 ลงวันที่  3  กรกฎาคม  2561 </t>
  </si>
  <si>
    <t>2 อัตรา จำนวน 12 เดือน เป็นเงิน 439,200  บาท  โดยจ่ายให้กับลูกจ้างประจำ ดังนี้</t>
  </si>
  <si>
    <t>ประกาศ ก.จ., ก.ท. และ ก.อบต. เรื่อง มาตรฐานทั่วไปเกี่ยวกับการกำหนดหลักเกณฑ์การเลื่อนขั้นเงินเดือนข้าราชการ</t>
  </si>
  <si>
    <t>และพนักงานส่วนท้องถิ่น (ฉบับที่ 2) พ.ศ. 2561</t>
  </si>
  <si>
    <t xml:space="preserve">เพื่อจ่ายเป็นเงินค่าจ้างประจำให้แก่ลูกจ้างประจำ พร้อมทั้งเงินปรับปรุงค่าจ้างประจำปีและเงินปรับอัตราค่าจ้าง จำนวน </t>
  </si>
  <si>
    <r>
      <t>-</t>
    </r>
    <r>
      <rPr>
        <b/>
        <sz val="15"/>
        <rFont val="Cordia New"/>
        <family val="2"/>
      </rPr>
      <t xml:space="preserve">  เป็นไปตามพระราชบัญญัติ พระราชกฤษฎีกา ประกาศ และหนังสือสั่งการ ดังนี้</t>
    </r>
  </si>
  <si>
    <t>2) ค่าเช่าบ้าน</t>
  </si>
  <si>
    <t>(1) ค่าตอบแทนอาสาสมัครป้องกันภัยฝ่ายพลเรือน (อปพร.)</t>
  </si>
  <si>
    <t xml:space="preserve">ในการปฏิบัติหน้าที่ป้องกันและบรรเทาสาธารณภัย การป้องกันและลดอุบัติเหตุทางถนนในการร่วมปฏิบัติหน้าที่ เพื่อช่วย </t>
  </si>
  <si>
    <t>1)  รายจ่ายเกี่ยวเนื่องกับการปฏิบัติราชการที่ไม่เข้าลักษณะรายจ่ายหมวดอื่น ๆ</t>
  </si>
  <si>
    <t xml:space="preserve">ค่าป้ายประชาสัมพันธ์ ค่าใช้จ่ายอื่นที่จำเป็นสำหรับการจัดทำโครงการ </t>
  </si>
  <si>
    <t>- เป็นไปตามพระราชบัญญัติ ระเบียบ และหนังสือสั่งการดังนี้</t>
  </si>
  <si>
    <t xml:space="preserve">4) หนังสือกรมส่งเสริมการปกครองท้องถิ่น ด่วนที่สุด ที่ มท 0810.5/ว 1634 ลงวันที่ 22 กันยายน 2557 </t>
  </si>
  <si>
    <t>7)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</si>
  <si>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(2) โครงการส่งเสริมกิจกรรมสมาชิก อปพร. เนื่องในวันสถาปนา อปพร. (22 มีนาคม)</t>
  </si>
  <si>
    <t>(5) โครงการป้องกันอุบัติเหตุจากการตกน้ำจมน้ำ</t>
  </si>
  <si>
    <t>1)  วัสดุเครื่องแต่งกาย</t>
  </si>
  <si>
    <t>2)  วัสดุเครื่องดับเพลิง</t>
  </si>
  <si>
    <t xml:space="preserve">เพื่อจ่ายเป็นเงินเดือนพนักงานส่วนท้องถิ่นและเงินปรับปรุงเงินเดือนประจำปีของพนักงานส่วนท้องถิ่น จำนวน 1 อัตรา </t>
  </si>
  <si>
    <t>จำนวน 12 เดือน เป็นเงิน 318,000 บาท  โดยจ่ายให้กับพนักงานส่วนท้องถิ่น ดังนี้</t>
  </si>
  <si>
    <t>3) ประกาศคณะกรรมการมาตรฐานการบริหารงานบุคคลส่วนท้องถิ่น เรื่อง กำหนดมาตรฐานกลางการ</t>
  </si>
  <si>
    <t>บริหารงานบุคคลส่วนท้องถิ่น (ฉบับที่ 11) ลงวันที่ 6 มิถุนายน 2560</t>
  </si>
  <si>
    <t>5) หนังสือสำนักงาน ก.จ., ก.ท. และ ก.อบต. ด่วนที่สุด ที่ มท 0809.3/ว 13 ลงวันที่ 3 กรกฎาคม 2561</t>
  </si>
  <si>
    <t xml:space="preserve">เพื่อจ่ายเป็นเงินประโยชน์ตอบแทนอื่นเป็นกรณีพิเศษ (โบนัส) แก่พนักงานเทศบาลและลูกจ้าง  </t>
  </si>
  <si>
    <t>2) รายจ่ายเกี่ยวเนื่องกับการปฏิบัติราชการที่ไม่เข้าลักษณะรายจ่ายหมวดอื่น ๆ</t>
  </si>
  <si>
    <t>6) หนังสือกระทรวงมหาดไทย ด่วนที่สุด ที่ มท 0808.2/ว 3028 ลงวันที่ 6 มิถุนายน 2561 เรื่อง ซักซ้อม</t>
  </si>
  <si>
    <t>2)  ค่าตอบแทนพนักงานจ้าง</t>
  </si>
  <si>
    <t>3) หนังสือสำนักงาน ก.จ., ก.ท. และ ก.อบต. ที่ มท 0809.5/ว 36 ลงวันที่ 26 สิงหาคม 2558 เรื่อง ประกาศ</t>
  </si>
  <si>
    <t>ก.จ., ก.ท. และ ก.อบต. เรื่อง มาตรฐานทั่วไปเกี่ยวกับพนักงานจ้าง</t>
  </si>
  <si>
    <t>- เป็นไปตามพระราชบัญญัติ พระราชกฤษฎีกา และหนังสือสั่งการ  ดังนี้</t>
  </si>
  <si>
    <t>3)  เงินเพิ่มต่าง ๆ ของพนักงานจ้าง</t>
  </si>
  <si>
    <t xml:space="preserve">เพื่อจ่ายเป็นเงินเพิ่มค่าครองชีพชั่วคราวให้กับพนักงานจ้าง จำนวน 3 อัตรา จำนวน 12  เดือน โดยจ่ายให้กับพนักงานจ้าง </t>
  </si>
  <si>
    <t>เพื่อจ่ายเป็นค่าตอบแทนให้กับพนักงานจ้าง และเงินปรับปรุงค่าตอบแทนพนักงานจ้าง จำนวน 3 อัตรา จำนวน 12 เดือน</t>
  </si>
  <si>
    <t>3) หนังสือสำนักงาน ก.จ., ก.ท. และ ก.อบต. ที่ มท 0809.3/ว 1372 ลงวันที่ 1 กรกฎาคม 2558 เรื่อง ประกาศ</t>
  </si>
  <si>
    <t>ก.จ., ก.ท. และ ก.อบต. เรื่อง กำหนดมาตรฐานทั่วไปเกี่ยวกับหลักเกณฑ์การให้พนักงานส่วนท้องถิ่น ลูกจ้าง และพนักงาน</t>
  </si>
  <si>
    <t>จ้างขององค์กรปกครองส่วนท้องถิ่น ได้รับเงินเพิ่มค่าครองชีพชั่วคราว (ฉบับที่ 2)</t>
  </si>
  <si>
    <t>1) เงินช่วยเหลือการศึกษาบุตร</t>
  </si>
  <si>
    <t xml:space="preserve">- เป็นไปตามพระราชกฤษฎีกา และระเบียบ ดังนี้   </t>
  </si>
  <si>
    <t>หรือค่าบำรุง ค่าเช่าหรือค่าบริการวัสดุอุปกรณ์ที่จำเป็นในการจัดงาน รวมค่าติดตั้งและค่ารื้อถอน เช่น เครื่องโปรเจคเตอร์</t>
  </si>
  <si>
    <t>เต้นท์ เวที ค่าใช้จ่ายเกี่ยวกับการรักษาความปลอดภัย เช่น ค่าจ้างเหมารักษาความปลอดภัยหรืออื่นๆ ค่าจ้างเหมา</t>
  </si>
  <si>
    <t>ทำความสะอาด ค่าใช้จ่ายในการตกแต่ง จัดสถานที่ ค่าสาธารณูปโภคต่างๆ เช่น กระแสไฟฟ้า น้ำประปา โทรทัศน์</t>
  </si>
  <si>
    <t>รวมถึงค่าติดตั้ง ค่าเช่าอุปกรณ์ และอื่นๆ ที่เกี่ยวข้อง ค่าใช้จ่ายในการประกวดหรือแข่งขัน ได้แก่ ค่าตอบแทนกรรมการ</t>
  </si>
  <si>
    <t>ตัดสิน ค่าโล่ หรือถ้วยรางวัลที่มอบให้ผู้ชนะการประกวดหรือการแข่งขันเป็นประกาศเกียรติคุณ เงินหรือของรางวัลที่มอบ</t>
  </si>
  <si>
    <t>ให้ผู้ชนะการประกวดหรือแข่งขัน ค่าจ้างเหมาจัดนิทรรศการ ค่ามหรศพ การแสดง และค่าใช้จ่ายในการโฆษณา</t>
  </si>
  <si>
    <t>ประชาสัมพันธ์งาน เช่น ค่าโฆษณาทางวิทยุ โทรทัศน์ และสื่อประเภทสิ่งพิมพ์ต่างๆ ค่าใช้จ่ายในการออกอากาศทางวิทยุ</t>
  </si>
  <si>
    <t>โทรทัศน์ ค่าจ้างเหมาทำป้ายโฆษณาหรือสิ่งพิมพ์ ค่าใช้จ่ายอื่นๆ ที่จำเป็นและเกี่ยวข้องในการจัดงาน</t>
  </si>
  <si>
    <t>- เพื่อจ่ายเป็นค่าใช้จ่ายโครงการสนับสนุนค่าใช้จ่ายการบริหารสถานศึกษา (ค่าอาหารกลางวัน) ศูนย์พัฒนาเด็กเล็ก</t>
  </si>
  <si>
    <t xml:space="preserve">เทศบาลตำบลแวงใหญ่ (เงินอุดหนุนสำหรับสนับสนุนอาหารกลางวัน) จัดสรรสำหรับเด็กปฐมวัยในศูนย์พัฒนาเด็กเล็กฯ </t>
  </si>
  <si>
    <t>เป็นเวลา 2 ภาคเรียน อัตรามื้อละ 20 บาทต่อคน จำนวน 245 วัน จำนวนเด็กนักเรียน 31 คน เป็นเงิน 151,900  บาท</t>
  </si>
  <si>
    <t xml:space="preserve">สำหรับส่งเสริมศักยภาพการจัดการศึกษาท้องถิ่น) </t>
  </si>
  <si>
    <t>เพื่อจ่ายเป็นค่าใช้จ่ายในการดำเนินโครงการพัฒนาแหล่งเรียนรู้ในโรงเรียนอนุบาลเทศบาลตำบลแวงใหญ่ (เงินอุดหนุน</t>
  </si>
  <si>
    <t>อนุบาลเทศบาลตำบลแวงใหญ่ (เงินอุดหนุนสำหรับส่งเสริมศักยภาพการจัดการศึกษาท้องถิ่น) ดังนี้</t>
  </si>
  <si>
    <t>เพื่อจ่ายเป็นค่าใช้จ่ายในการดำเนินโครงการจ้างครูอัตราจ้าง โดยจ้างครูผู้สอนในสาขาวิชาที่ขนาดแคลนในโรงเรียน</t>
  </si>
  <si>
    <t>3)  ค่าบำรุงรักษาและซ่อมแซม</t>
  </si>
  <si>
    <t xml:space="preserve">3) หนังสือกรมส่งเสริมการปกครองท้องถิ่น ด่วนมาก ที่ มท 0808.2/ว 1657 ลงวันที่ 16 กรกฎาคม 2556 เรื่อง </t>
  </si>
  <si>
    <t>4) หนังสือกระทรวงมหาดไทย ด่วนมาก ที่ มท 0808.2/ว 1752 ลงวันที่ 6 สิงหาคม 2556 เรื่อง แนวทางปฏิบัติ</t>
  </si>
  <si>
    <t>เกี่ยวกับรูปแบบและการจำแนกประเภทรายรับ - รายจ่าย งบประมาณรายจ่ายประจำปีขององค์กรปกครองส่วนท้องถิ่น</t>
  </si>
  <si>
    <t xml:space="preserve">5) หนังสือกรมส่งเสริมการปกครองท้องถิ่น ด่วนมาก ที่ มท 0808.2/ว 1134 ลงวันที่ 9 มิถุนายน 2558 เรื่อง </t>
  </si>
  <si>
    <t>6) หนังสือกระทรวงมหาดไทย ด่วนมาก ที่ มท 0808.2/ว 3523 ลงวันที่ 20 มิถุนายน 2559 เรื่อง หลักเกณฑ์</t>
  </si>
  <si>
    <t>และอัตราค่าใช้จ่ายในการประกอบการพิจารณางบประมาณรายจ่ายประจำปีในลักษณะค่าใช้สอยและค่าสาธารณูปโภค</t>
  </si>
  <si>
    <t>1) วัสดุสำนักงาน</t>
  </si>
  <si>
    <t>- ได้แก่ สิ่งของที่โดยสภาพมีลักษณะคงทนแต่ตามปกติมีอายุการใช้งานไม่ยืนนาน หรือเมื่อนำไปใช้งานแล้วเกิด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</si>
  <si>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หนังสือ เครื่องคิดเลขขนาดเล็ก </t>
  </si>
  <si>
    <t>-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</t>
  </si>
  <si>
    <t xml:space="preserve">เวลาอันสั้นไม่คงสภาพเดิม ดังนี้ กระดาษ หมึก ดินสอ ปากกา ยางลบ น้ำยาลบคำผิด เทปกาว ลวดเย็บกระดาษ กาว ชอล์ค </t>
  </si>
  <si>
    <t xml:space="preserve">สมุด ซองเอกสาร ตลับผงหมึก น้ำหมึกปรินท์ เทป พี วี ซี แบบใส น้ำยาลบกระดาษไข ไม้บรรทัด คลิป เป๊ก เข็มหมุด </t>
  </si>
  <si>
    <t>หรือจ้างพิมพ์ ของใช้ในการบรรจุหีบห่อ น้ำมัน ไข ขี้ผึ้ง น้ำดื่มสำหรับบริการประชาชนในสำนักงาน ฯลฯ</t>
  </si>
  <si>
    <t xml:space="preserve">กระดาษคาร์บอน กระดาษไข แฟ้ม สมุดบัญชี สมุดประวัติข้าราชการ แบบพิมพ์ ผ้าสำลี ธงชาติ สิ่งพิมพ์ที่ได้จากการซื้อ </t>
  </si>
  <si>
    <t>2) วัสดุงานบ้านงานครัว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</si>
  <si>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หม้อ กระทะ กะละมัง ตะหลิว </t>
  </si>
  <si>
    <t>กรอบรูป มีด ถัง ถาด แก้วน้ำ จานรอง ถ้วยชาม กระจกเงา โอ่งน้ำ ที่นอน กระโถน เตาไฟฟ้า เตาน้ำมัน เตารีด เครื่องบด</t>
  </si>
  <si>
    <t xml:space="preserve"> เตา ฯลฯ</t>
  </si>
  <si>
    <t xml:space="preserve">อาหาร  เครื่องตีไข่ไฟฟ้า เครื่องปิ้งขนมปัง กระทะไฟฟ้า รวมถึงหม้อหุงข้าวไฟฟ้า กระติกน้ำร้อน กระติกน้ำแข็ง ถังแก๊ส </t>
  </si>
  <si>
    <t>ความชำรุดเสียหาย ไม่สามารถซ่อมแซมให้ใช้งานได้ดังเดิมหรือซ่อมแซมแล้วไม่คุ้มค่า ดังนี้ แผ่นหรือจานบันทึกข้อมูล ฯลฯ</t>
  </si>
  <si>
    <t>หัวแร้งไฟฟ้า  เครื่องวัดกระแสไฟฟ้า เครื่องวัดแรงดันไฟฟ้า มาตรสำหรับตรวจวงจรไฟฟ้า เครื่องประจุไฟ ฯลฯ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</si>
  <si>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ไมโครโฟน ขาตั้งมาโครโฟน 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</si>
  <si>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ไม้ต่างๆ ค้อน คีม ชะแลง จอบ </t>
  </si>
  <si>
    <t xml:space="preserve"> ฯลฯ</t>
  </si>
  <si>
    <t xml:space="preserve">สิ่ว เสียม  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</si>
  <si>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 มิเตอร์น้ำ-ไฟฟ้า ตะแกรงกันสวะ </t>
  </si>
  <si>
    <t xml:space="preserve">1) หนังสือกรมส่งเสริมการปกครองท้องถิ่น ด่วนมาก ที่ มท 0808.2/ว 1657 ลงวันที่ 16 กรกฎาคม 2556 เรื่อง </t>
  </si>
  <si>
    <t xml:space="preserve">3) หนังสือกรมส่งเสริมการปกครองท้องถิ่น ด่วนที่สุด ที่ มท 0808.2/ว 1846 ลงวันที่ 12 กันยายน 2560 เรื่อง </t>
  </si>
  <si>
    <t>แนวทางการแก้ไขปัญหาค่าสาธารณูปโภคค้างชำระ</t>
  </si>
  <si>
    <t>เพื่อจ่ายเป็นค่าน้ำประปาในสำนักงาน/ในที่สาธารณะ หรืออาคารสถานที่ที่อยู่ในความดูแลรับผิดชอบของเทศบาลตำบล</t>
  </si>
  <si>
    <t>4. เพื่อจ่ายเป็นค่าใช้จ่ายในการจัดซื้ออาหารเสริม (นม) เงินอุดหนุนสำหรับสนับสนุนอาหารเสริม (นม) โรงเรียนอนุบาล</t>
  </si>
  <si>
    <t>เพื่อจ่ายเป็นเงินเดือนพนักงานส่วนท้องถิ่นและเงินปรับปรุงเงินเดือนประจำปีของพนักงานส่วนท้องถิ่น  จำนวน 5 อัตรา</t>
  </si>
  <si>
    <t>1)  เงินเดือนพนักงาน</t>
  </si>
  <si>
    <t>2) เงินประจำตำแหน่งหัวหน้าส่วนราชการ</t>
  </si>
  <si>
    <t>5) ระเบียบกระทรวงการคลังว่าด้วยการเบิกจ่ายเงินค่าตอบแทนนอกเหนือจากเงินเดือนข้าราชการและลูกจ้าง</t>
  </si>
  <si>
    <t>ประจำส่วนราชการ (ฉบับที่ 4) พ.ศ. 2553 ประกาศลงวันที่ 3 ธันวาคม 2553</t>
  </si>
  <si>
    <t>6) ประกาศคณะกรรมการมาตรฐานการบริหารงานบุคคลส่วนท้องถิ่น เรื่องกำหนดมาตรฐานกลางการบริหาร</t>
  </si>
  <si>
    <t>บุคคลท้องถิ่น (ฉบับที่ 2)</t>
  </si>
  <si>
    <t>3)  ค่าจ้างลูกจ้างประจำ</t>
  </si>
  <si>
    <t xml:space="preserve">เพื่อจ่ายเป็นเงินเพิ่มค่าครองชีพชั่วคราวสำหรับพนักงานจ้าง  จำนวน 1 อัตรา  โดยจ่ายให้กับพนักงานจ้าง ดังนี้ </t>
  </si>
  <si>
    <t xml:space="preserve">เป็นเงินรางวัลประจำปี  </t>
  </si>
  <si>
    <t>1) ระเบียบกระทรวงมหาดไทย ว่าด้วยการเบิกจ่ายเงินตอบแทนการปฏิบัติงานนอกเวลาราชการขององค์กร</t>
  </si>
  <si>
    <t>ปกครองส่วนท้องถิ่น พ.ศ. 2559</t>
  </si>
  <si>
    <t>2)  ค่าตอบแทนการปฏิบัติงานนอกเวลาราชการ</t>
  </si>
  <si>
    <t>3)  ค่าเช่าบ้าน</t>
  </si>
  <si>
    <t>4)  เงินช่วยเหลือการศึกษาบุตร</t>
  </si>
  <si>
    <t>5) หนังสือกระทรวงมหาดไทย ที่ มท 0809.3/ว 1013 ลงวันที่ 18 กุมภาพันธ์ 2559 เรื่อง การเบิกเงินสวัสดิการ</t>
  </si>
  <si>
    <t>เกี่ยวกับการศึกษาบุตร</t>
  </si>
  <si>
    <t>6) หนังสือกระทรวงมหาดไทย ที่ มท 0809.3/ว 4522 ลงวันที่ 9 สิงหาคม 2559 เรื่อง ประเภทและอัตราเงินบำรุง</t>
  </si>
  <si>
    <t>การศึกษาและค่าเล่าเรียน</t>
  </si>
  <si>
    <t>ค่าใช้จ่ายในการดำเนินคดีตามคำพิพากษา ค่าจ้างเหมาบริการ หรือค่าจ้างเหมาบริการอื่นๆ ที่เข้าลักษณะรายจ่ายประเภท</t>
  </si>
  <si>
    <t>หนี้  ค่าติดตั้งไฟฟ้า ค่าติดตั้งประปาฯ ค่าติดตั้งโทรศัพท์ ค่าติดตั้งเครื่องรับสัญญาณต่างๆ ฯลฯ</t>
  </si>
  <si>
    <t xml:space="preserve">3) หนังสือกรมส่งเสริมการปกครองท้องถิ่น ด่วนมากที่ มท 0808.2/ว 1657 ลงวันที่ 16 กรกฎาคม 2556 เรื่อง </t>
  </si>
  <si>
    <t>4) หนังสือกระทรวงมหาดไทย ด่วนมาก ที่ มท 0808.2/ว 3523 ลงวันที่ 20 มิถุนายน 2559 เรื่อง หลักเกณฑ์และ</t>
  </si>
  <si>
    <t>อัตราค่าใช้จ่ายในการประกอบการพิจารณางบประมาณรายจ่ายประจำปีในลักษณะค่าใช้สอยและค่าสาธารณูปโภค</t>
  </si>
  <si>
    <t>(1) ค่าใช้จ่ายสำหรับเดินทางไปราชการฯ</t>
  </si>
  <si>
    <t>พ.ศ. 2558</t>
  </si>
  <si>
    <t xml:space="preserve">2) ระเบียบกระทรวงมหาดไทย ว่าด้วยค่าใช้จ่ายในการเดินทางไปราชการของเจ้าหน้าที่ท้องถิ่น (ฉบับที่ 2) </t>
  </si>
  <si>
    <t xml:space="preserve"> พ.ศ. 2559</t>
  </si>
  <si>
    <t xml:space="preserve">3) ระเบียบกระทรวงมหาดไทย ว่าด้วยค่าใช้จ่ายในการเดินทางไปราชการของเจ้าหน้าที่ท้องถิ่น (ฉบับที่ 3) </t>
  </si>
  <si>
    <t>4) ค่าบำรุงรักษาและซ่อมแซม</t>
  </si>
  <si>
    <t>6) หนังสือกระทรวงมหาดไทย ด่วนมาก ที่ มท 0808.2/ว 3523 ลงวันที่ 20 มิถุนายน 2559 เรื่อง หลักเกณฑ์และ</t>
  </si>
  <si>
    <t xml:space="preserve">ขาตั้ง (กระดานดำ) ที่ถูพื้น ตะแกรงวางเอกสาร เครื่องตัดโฟม เครื่องตัดกระดาษ เครื่องเย็บกระดาษ กุญแจ ภาพเขียน </t>
  </si>
  <si>
    <t xml:space="preserve">แผนที่  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</t>
  </si>
  <si>
    <t>ม่านปรับแสง(ต่อผื่น) นาฬิกาตั้งหรือแขวน พระพุทธรูปจำลอง กระเป๋า ตาชั่งขนาดเล็ก ฯลฯ</t>
  </si>
  <si>
    <t>2) วัสดุไฟฟ้าและวิทยุ</t>
  </si>
  <si>
    <t>หัวแร้งไฟฟ้า เครื่องวัดกระแสไฟฟ้า เครื่องวัดแรงดันไฟฟ้า มาตรสำหรับตรวจวงจรไฟฟ้า เครื่องประจุไฟ ฯลฯ</t>
  </si>
  <si>
    <t xml:space="preserve">เวลาอันสั้นไม่คงสภาพเดิม ดังนี้ ฟิวส์ เทปพันสายไฟฟ้า สายไฟฟ้า หลอดไฟ เข็มขัดรัดสายไฟฟ้า ปลั๊กไฟฟ้า สวิตซ์ไฟฟ้า </t>
  </si>
  <si>
    <t>เตา ฯลฯ</t>
  </si>
  <si>
    <t>ผ้าปูโต๊ะ น้ำจืดที่ซื้อจากเอกชน ฯลฯ</t>
  </si>
  <si>
    <t xml:space="preserve">เวลาอันสั้นไม่คงสภาพเดิม ดังนี้ ผงซักฟอก สบู่ น้ำยาดับกลิ่น แปรง ไม้กวาด เข่ง มุ้ง ผ้าปูที่นอน ปลอกหมอน หมอน ผ้าห่ม </t>
  </si>
  <si>
    <t xml:space="preserve">สิ่ว เสียม 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</t>
  </si>
  <si>
    <r>
      <t>-</t>
    </r>
    <r>
      <rPr>
        <sz val="15"/>
        <rFont val="Cordia New"/>
        <family val="2"/>
      </rPr>
      <t xml:space="preserve">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</t>
    </r>
  </si>
  <si>
    <t>เวลาอันสั้นไม่คงสภาพเดิม ดังนี้ ตะปู เหล็กเส้น แปรงทาสี ปูนขาว ฯลฯ</t>
  </si>
  <si>
    <t>ความชำรุดเสียหาย ไม่สามารถซ่อมแซมให้ใช้งานได้ดังเดิมหรือซ่อมแซมแล้วไม่คุ้มค่า ดังนี้ ไขควง ประแจ แม่แรง กุญแจ</t>
  </si>
  <si>
    <t>กรวยจราจร ฯลฯ</t>
  </si>
  <si>
    <t xml:space="preserve">ปากตาย กุญแจเลื่อน คีมล็อค ล็อคเกียร์ ล็อคคลัดซ์ กระจกโค้งมน ล็อคพวงมาลัย สัญญาณไฟกระพริบ สัญญาณไฟฉุกเฉิน </t>
  </si>
  <si>
    <t>เวลาอันสั้นไม่คงสภาพเดิม ดังนี้ ยางรถยนต์ น้ำมันเบรก น็อตและสกรู สกายไมล์ เพลา ฟิล์มกรองแสง ฯลฯ</t>
  </si>
  <si>
    <t>น้ำมันเครื่อง ถ่าน ก๊าซ ฯลฯ</t>
  </si>
  <si>
    <t xml:space="preserve">เวลาอันสั้นไม่คงสภาพเดิม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</t>
  </si>
  <si>
    <t>3) หนังสือกระทรวงมหาดไทย ด่วนมาก ที่ มท 0808.2/ว 3523 ลงวันที่ 20 มิถุนายน 2559 เรื่อง หลักเกณฑ์และ</t>
  </si>
  <si>
    <t>อัตราค่าใช้จ่ายในการประกอบการพิจารณางบประมาณรายจ่ายประจำปีในลักษณะค่าใช้สอยและค่าสาธารณูโภค</t>
  </si>
  <si>
    <t>เวลาอันสั้นไม่คงสภาพเดิม ดังนี้ เวชภัณฑ์ แอลกอฮอล์ ผ้าพันแผล สำลี หูฟัง กระบอกตวง ฯลฯ</t>
  </si>
  <si>
    <t>กล่องและระวิงใส่ฟิล์มภาพยนต์ เครื่องกรอเทป เลนส์ซูม กระเป๋าใส่กล้องถ่ายรูป ฯลฯ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</si>
  <si>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ขาตั้งกล้อง ขาตั้งเขียนภาพ </t>
  </si>
  <si>
    <t>(ภาพยนต์,วีดีโอเทป, แผ่นซีดี) รูปสีหรือขาวดำที่ได้จากการล้าง อัดขยาย ภาพถ่ายดาวเทียม ฯลฯ</t>
  </si>
  <si>
    <t xml:space="preserve">เวลาอันสั้นไม่คงสภาพเดิม ดังนี้ พู่กัน สี กระดาษเขียนโปสเตอร์ ฟีล์ม เมมโมรี่การ์ด ฟีล์มสไลด์ แถบบันทึกเสียงหรือภาพ </t>
  </si>
  <si>
    <t xml:space="preserve">เวลาอันสั้นไม่คงสภาพเดิม ดังนี้ อุปกรณ์บันทึกข้อมูล (Diskette, Floppy Disk, Removable Disk, Compact Disc, </t>
  </si>
  <si>
    <t>Digital Video Disc, Flash Drive) เทปบันทึกข้อมูล (ReelMagnetic Tape, Cassette Tape, Cartridge Tape) หัวพิมพ์</t>
  </si>
  <si>
    <t>สายเคเบิล ฯลฯ</t>
  </si>
  <si>
    <t xml:space="preserve">หรือเทปพิมพ์สำหรับเครื่องพิมพ์สำหรับคอมพิวเตอร์ ตลับผงหมึกสำหรับเครื่องพิมพ์แบบเลเซอร์ กระดาษต่อเนื่อง </t>
  </si>
  <si>
    <t xml:space="preserve">เวลาอันสั้นไม่คงสภาพเดิม ดังนี้ ต้นไม้ดอก ไม้ประดับ กระถาง เพื่อประดับอาคารสำนักงาน วัสดุอุปกรณ์สำหรับเลื่อยยนต์ </t>
  </si>
  <si>
    <t>(2) ค่าใช้จ่ายในการเดินทางไปราชการฯ</t>
  </si>
  <si>
    <t xml:space="preserve">(6) โครงการอบรมเพิ่มประสิทธิภาพและทัศนศึกษาดูงานบุคลากรของเทศบาล </t>
  </si>
  <si>
    <t>(8) โครงการประเมินความพึงพอใจในการให้บริการประชาชน</t>
  </si>
  <si>
    <t>(9) โครงการปลูกฝังเผยแพร่จริยธรรม คุณธรรมบุคลากรของเทศบาล</t>
  </si>
  <si>
    <t>(10) โครงการประชุมประชาคมท้องถิ่นเพื่อรับฟังปัญหาและความต้องการของประชาชนในการ</t>
  </si>
  <si>
    <t>(11) โครงการงานพระราชพิธี รัฐพิธีและวันสำคัญของชาติ</t>
  </si>
  <si>
    <t>1)  วัสดุสำนักงาน</t>
  </si>
  <si>
    <t>2)  วัสดุไฟฟ้าและวิทยุ</t>
  </si>
  <si>
    <t>3) วัสดุงานบ้านงานครัว</t>
  </si>
  <si>
    <t>4)  วัสดุก่อสร้าง</t>
  </si>
  <si>
    <t>5)  วัสดุยานพาหนะและขนส่ง</t>
  </si>
  <si>
    <t>6)  วัสดุเชื้อเพลิงและหล่อลื่น</t>
  </si>
  <si>
    <t>7)  วัสดุโฆษณาและเผยแพร่</t>
  </si>
  <si>
    <t>8)  วัสดุคอมพิวเตอร์</t>
  </si>
  <si>
    <t>9)  วัสดุอื่น ๆ</t>
  </si>
  <si>
    <t>1) สแกนเนอร์ สำหรับงานเก็บเอกสารระดับศูนย์บริการ แบบที่ 2</t>
  </si>
  <si>
    <t>4) โครงการรณรงค์ประชาสัมพันธ์เผยแพร่ให้ความรู้แก่ประชาชนในการป้องกันและบรรเทา</t>
  </si>
  <si>
    <t>2. โครงการสนับสนุนค่าใช้จ่ายการบริหารสถานศึกษา (ค่าจัดการเรียนการสอน)</t>
  </si>
  <si>
    <t>3. โครงการสนับสนุนค่าใช้จ่ายการบริหารสถานศึกษา (ค่าหนังสือเรียน, ค่าอุปกรณ์การเรียน, ค่า</t>
  </si>
  <si>
    <t>4. โครงการสนับสนุนค่าใช้จ่ายการบริหารสถานศึกษา (ค่าอาหารกลางวัน)</t>
  </si>
  <si>
    <t>5. โครงการพัฒนาแหล่งเรียนรู้ในโรงเรียน</t>
  </si>
  <si>
    <t>6. โครงการจ้างครูอัตราจ้าง</t>
  </si>
  <si>
    <t>- ได้แก่  สิ่งของที่เป็นอุปกรณ์ประกอบหรืออะไหล่สำหรับการซ่อมแซมบำรุงรักษาทรัพย์สินให้คืนสภาพดังเดิมที่</t>
  </si>
  <si>
    <t>มีลักษณะเป็นการซ่อมบำรุงปกติหรือค่าซ่อมกลาง ดังนี้ ท่อน้ำและอุปรณ์ประปา ท่อน้ำบาดาล ฯลฯ</t>
  </si>
  <si>
    <t>5. โครงการจัดระบบบริการการแพทย์ก่อนถึงโรงพยาบาลของหน่วยกู้ชีพเทศบาลตำบลแวงใหญ่</t>
  </si>
  <si>
    <t>6. โครงการรณรงค์รักษาความสะอาดในเขตเทศบาลตำบลแวงใหญ่</t>
  </si>
  <si>
    <t>7. โครงการป้องกันโรคมือ เท้า ปาก</t>
  </si>
  <si>
    <t>8. โครงการประกวดการจัดการขยะครบวงจรในชุมชน</t>
  </si>
  <si>
    <t>9. โครงการรณรงค์การประหยัดพลังงานในสำนักงาน</t>
  </si>
  <si>
    <t>10. โครงการรณรงค์การประหยัดพลังงานในตลาดสดเทศบาล</t>
  </si>
  <si>
    <t>11. โครงการรอบรมและทัศนศึกษาดูงานอาสาสมัครพิทักษ์สิ่งแวดล้อม (อถล.) และผู้นำชุมชน</t>
  </si>
  <si>
    <t>(6) อุดหนุนโครงการควบคุมการขาดสารไอโอดีนของสมเด็จพระเทพรัตนราชสุดาสยามบรมราช</t>
  </si>
  <si>
    <t>(7) อุดหนุนโครงการส่งเสริมโภชนาการและสุขภาพอนามัยแม่และเด็กของสมเด็จพระเทพรัตนราช</t>
  </si>
  <si>
    <t>(8) อุดหนุนโครงการควบคุมการขาดสารไอโอดีนของสมเด็จพระเทพรัตนราชสุดาสยามบรมราช</t>
  </si>
  <si>
    <t>(9) อุดหนุนโครงการส่งเสริมโภชนาการและสุขภาพอนามัยแม่และเด็กของสมเด็จพระเทพรัตนราช</t>
  </si>
  <si>
    <t>(11) อุดหนุนโครงการตรวจสุขภาพเคลื่อนที่สมเด็จพระเจ้าลูกเธอ เจ้าฟ้าจุฬาภรณวลัยลักษณ์</t>
  </si>
  <si>
    <t>(12) อุดหนุนโครงการควบคุมการขาดสารไอโอดีนของสมเด็จพระเทพรัตนราชสุดาสยามบรมราช</t>
  </si>
  <si>
    <t>(13) อุดหนุนโครงการส่งเสริมโภชนาการและสุขภาพอนามัยแม่และเด็กของสมเด็จพระเทพรัตนราช</t>
  </si>
  <si>
    <t>(14) อุดหนุนโครงการควบคุมการขาดสารไอโอดีนของสมเด็จพระเทพรัตนราชสุดาสยามบรมราช</t>
  </si>
  <si>
    <t>(15) อุดหนุนโครงการส่งเสริมโภชนาการและสุขภาพอนามัยแม่และเด็กของสมเด็จพระเทพรัตนราช</t>
  </si>
  <si>
    <t>2. รายจ่ายเกี่ยวเนื่องกับการปฏิบัติราชการที่ไม่เข้าลักษณะรายจ่ายหมวดอื่น ๆ</t>
  </si>
  <si>
    <t>4. โครงการคาราวานเสริมสร้างเด็ก</t>
  </si>
  <si>
    <t>5. โครงการสร้างความสุข สร้างรอยยิ้มให้กับผู้สูงอายุและผู้พิการ</t>
  </si>
  <si>
    <t>6. โครงการโรงเรียนผู้สูงอายุ</t>
  </si>
  <si>
    <t xml:space="preserve">ได้ประมาณการไว้ที่ 42,692,260 บาท  คำนวณ  ได้ดังนี้ </t>
  </si>
  <si>
    <t>(1) โต๊ะประชุม</t>
  </si>
  <si>
    <t>(2) พัดลมอุตสาหกรรม</t>
  </si>
  <si>
    <t>(3) เก้าอี้ทำงาน</t>
  </si>
  <si>
    <t>(4) โต๊ะทำงานพร้อมเก้าอี้</t>
  </si>
  <si>
    <t>1) ครุภัณฑ์การเกษตร</t>
  </si>
  <si>
    <t>1) โต๊ะทำงานพร้อมเก้าอี้</t>
  </si>
  <si>
    <t>1. ครุภัณฑ์สำรวจ</t>
  </si>
  <si>
    <t>2. ครุภัณฑ์สำนักงาน</t>
  </si>
  <si>
    <t>42,692,260  -  19,331,258  =  23,361,002  X  2/100   =  467,220  บาท</t>
  </si>
  <si>
    <t>1. โครงการวางท่อระบายน้ำถนน รพช.3030 จากบ้านพ่อแก้ว จันทภา ถึงบ้านแม่สมควร ชอบค้า</t>
  </si>
  <si>
    <t>หมู่ที่ 5 บ้านบะแค</t>
  </si>
  <si>
    <t>ประจำปีงบประมาณ พ.ศ. 2562</t>
  </si>
  <si>
    <t xml:space="preserve">                           (นายมนตรี  ชนะศักดิ์)</t>
  </si>
  <si>
    <t xml:space="preserve">ค่าใช้จ่ายอื่นที่จำเป็นสำหรับการจัดทำโครงการ ตามพระราชบัญญัติ </t>
  </si>
  <si>
    <t xml:space="preserve">ค่าใช้จ่ายอื่นที่จำเป็นสำหรับการจัดทำโครงการ </t>
  </si>
  <si>
    <t xml:space="preserve">จัดทำโครงการ </t>
  </si>
  <si>
    <t>รักสิ่งแวดล้อม</t>
  </si>
  <si>
    <t xml:space="preserve">ตามโครงการป้องกันและแก้ไขปัญหายาเสพติดจังหวัดขอนแก่น (ศพส.จ.ขก) </t>
  </si>
  <si>
    <t xml:space="preserve">แวงใหญ่ ในการดำเนินงานตามโครงการป้องกันและแก้ไขปัญหายาเสพติดในพื้นที่ </t>
  </si>
  <si>
    <t>งานอนุรักษ์แหล่งน้ำและป่าไม้</t>
  </si>
  <si>
    <t>1) รายจ่ายเกี่ยวเนื่องกับการปฏิบัติราชการที่ไม่เข้าลักษณะรายจ่ายหมวดอื่น ๆ</t>
  </si>
  <si>
    <t xml:space="preserve">เรียนรู้เชิงเกษตร  การจัดเป็นแปลงสาธิตการทำเกษตรทฤษฎีใหม่ ค่าใช้จ่ายอื่นที่จำเป็นในการดำเนินโครงการ </t>
  </si>
  <si>
    <t xml:space="preserve">ที่เกี่ยวข้องและจำเป็นในการจัดทำโครงการ </t>
  </si>
  <si>
    <t>1) โครงการส่งเสริมและพัฒนาศูนย์บริการและถ่ายทอดเทคโนโลยีการเกษตร</t>
  </si>
  <si>
    <t>2) โครงการอบรมให้ความรู้แก่ประชาชนด้านการเกษตร</t>
  </si>
  <si>
    <t xml:space="preserve">ค่าป้ายประชาสัมพันธ์ ค่าใช้จ่ายที่เกี่ยวข้องและจำเป็นในการจัดทำโครงการ </t>
  </si>
  <si>
    <t>4) หนังสือกรมส่งเสริมการปกครองท้องถิ่น ด่วนที่สุด ที่ มท 0891.4/ว 164 ลงวันที่ 28 มกราคม 2558</t>
  </si>
  <si>
    <t>เรื่อง การดำเนินโครงการอนุรักษ์พันธุกรรมพืชอันเนื่องมาจากพระราชดำริ สมเด็จพระเทพรัตนราชสุดาฯ สยามบรม</t>
  </si>
  <si>
    <t>ราชกุมารี (อพ.สธ.)</t>
  </si>
  <si>
    <t xml:space="preserve">1) โครงการอนุรักษ์พันธุกรรมพืชอันเนื่องมาจากพระราชดำริสมเด็จพระเทพรัตนราชสุดาฯ </t>
  </si>
  <si>
    <t>สยามบรมราชกุมารี (อพ.สธ.)</t>
  </si>
  <si>
    <t>เพื่อจ่ายเป็นค่าใช้จ่ายในการอนุรักษ์พันธุกรรมพืชอันเนื่องมาจากพระราชดำริสมเด็จพระเทพรัตนราชสุดาฯ สยามบรม</t>
  </si>
  <si>
    <t xml:space="preserve">และเกี่ยวข้องในการจัดงาน </t>
  </si>
  <si>
    <t>- เป็นไปตามระเบียบ  ดังนี้</t>
  </si>
  <si>
    <t xml:space="preserve">สิ่งพิมพ์ ค่าใช้จ่ายอื่นๆ ที่จำเป็นและเกี่ยวข้องในการจัดงาน </t>
  </si>
  <si>
    <t>เกี่ยวข้องในการจัดงาน</t>
  </si>
  <si>
    <t xml:space="preserve">ไหว้พระธาตุเจดีย์ ของดีแวงใหญ่ </t>
  </si>
  <si>
    <t xml:space="preserve">จังหวัดขอนแก่น  </t>
  </si>
  <si>
    <t xml:space="preserve">1) อุดหนุนโครงการประเพณีบุญกุ้มข้าวใหญ่ ไหว้พระธาตุเจดีย์ ของดีแวงใหญ่ </t>
  </si>
  <si>
    <t xml:space="preserve">2) อุดหนุนโครงการสนับสนุนภารกิจของเหล่ากาชาดจังหวัดขอนแก่น </t>
  </si>
  <si>
    <t>3) อุดหนุนโครงการโรงเรียนคุณธรรม</t>
  </si>
  <si>
    <t xml:space="preserve">ประเพณีมหาวิทยาลัยปูนา </t>
  </si>
  <si>
    <t>(1) 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(อพ.สธ.)</t>
  </si>
  <si>
    <t>(11) โครงการประชุมประชาคมท้องถิ่นเพื่อรับฟังปัญหาของประชาชนในการจัดทำแผนพัฒนาท้องถิ่น</t>
  </si>
  <si>
    <t>(2) ค่าตอบแทนบุคคลหรือคณะบุคคล</t>
  </si>
  <si>
    <t>(9) โครงการป้องกันอุบัติเหตุจากการตกน้ำจมน้ำ</t>
  </si>
  <si>
    <t>6. ครุภัณฑ์การเกษตร</t>
  </si>
  <si>
    <t xml:space="preserve">7. ครุภัณฑ์อื่น </t>
  </si>
  <si>
    <t xml:space="preserve">    7.1 ป้ายสามเหลี่ยมจุดตรวจ</t>
  </si>
  <si>
    <t>(11) โครงการสนับสนุนค่าใช้จ่ายการบริหารสถานศึกษา         (ค่าจัดการเรียนการสอน)</t>
  </si>
  <si>
    <t>(12) โครงการสนับสนุนค่าใช้จ่ายการบริหารสถานศึกษา (ค่าหนังสือ, ค่าอุปกรณ์การเรียน, ค่าเครื่องแบบนักเรียน, ค่ากิจกรรมพัฒนาผู้เรียน</t>
  </si>
  <si>
    <t>(13) โครงการพัฒนาแหล่งเรียนรู้ในโรงเรียน</t>
  </si>
  <si>
    <t>(14) โครงการจ้างครูอัตราจ้าง</t>
  </si>
  <si>
    <t>(7) โครงการติดตั้งเหล็กดัดและมุ้งลวดอาคารศูนย์พัฒนาเด็กเล็กเทศบาลตำบลแวงใหญ่</t>
  </si>
  <si>
    <t>(8) โครงการก่อสร้างหลังคาศูนย์พัฒนาเด็กเล็กเทศบาลตำบล     แวงใหญ่</t>
  </si>
  <si>
    <t>(9) โครงการก่อสร้างห้องน้ำโรงเรียนอนุบาลเทศบาลตำบลแวงใหญ่</t>
  </si>
  <si>
    <t>(1) โครงการป้องกันโรคพิษสุนัขบ้าและคุมกำเนิดสุนัขและแมว</t>
  </si>
  <si>
    <t>(13) โครงการป้องกันโรคมือ เท้า ปาก</t>
  </si>
  <si>
    <t>(14) โครงการประกวดการจัดการขยะครบวงจรในชุมชน</t>
  </si>
  <si>
    <t>(15) โครงการรณรงค์การประหยัดพลังงานในสำนักงาน</t>
  </si>
  <si>
    <t>(16) โครงการรณรงค์การประหยัดพลังงานในตลาดสดเทศบาล</t>
  </si>
  <si>
    <t>(17) โครงการอบรมและทัศนศึกษาดูงานอาสาสมัครพิทักษ์สิ่งแวดล้อม (อถล.) และผู้นำชุมชน</t>
  </si>
  <si>
    <t>(3) โครงการเงินอุดหนุนโครงการตามพระราชดำริด้านสาธารณสุข)</t>
  </si>
  <si>
    <t>(21) โครงการวางท่อระบายน้ำถนน รพช.3030 จากบ้านพ่อแก้ว จันทภา ถึงบ้านแม่สมควร ชอบค้า หมู่ที่ 5 บ้านบะแค</t>
  </si>
  <si>
    <t>(3) โครงการขับเคลื่อนปรัชญาเศรษฐกิจพอเพียง</t>
  </si>
  <si>
    <t>(4) โครงการสร้างความสุข สร้างรอยยิ้มให้กับผู้สูงอายุและผู้พิการ</t>
  </si>
  <si>
    <t>(5) โครงการประชุมประชาคมเพื่อจัดทำแผนชุมชน</t>
  </si>
  <si>
    <t>(6) โครงการช่วยเหลือประชาชนด้านการส่งเสริมอาชีพ</t>
  </si>
  <si>
    <t>(7) โครงการคาราวานเสริมสร้างเด็ก</t>
  </si>
  <si>
    <t>(8) โครงการโรงเรียนผู้สูงอายุ</t>
  </si>
  <si>
    <t>รวมงานอนุรักษ์แหล่งน้ำและป่าไม้</t>
  </si>
  <si>
    <t>(4) ประเภทอุดหนุนโครงการโรงเรียนคุณธรรม</t>
  </si>
  <si>
    <t xml:space="preserve">ขอนแก่น ในการดำเนินงานตามโครงการจัดงานฉลองศาลเจ้าพ่อปู่ตา </t>
  </si>
  <si>
    <t xml:space="preserve">ศาลเจ้าพ่อหนองโบสถ์ </t>
  </si>
  <si>
    <t xml:space="preserve">จัดอยู่ปริวาสกรรมบวชศิลจาริณี </t>
  </si>
  <si>
    <t xml:space="preserve">2)  หนังสือสำนักงาน ก.จ. ก.ท. และ ก.อบต. ด่วนที่สุด  ที่ มท 0809.5/ว 9  ลงวันที่  22  มกราคม 2557  </t>
  </si>
  <si>
    <t xml:space="preserve">เรื่อง การจ่ายเบี้ยประกันสังคมของพนักงานจ้าง </t>
  </si>
  <si>
    <t xml:space="preserve">3) หนังสือสำนักงาน ก.จ. ก.ท. และ ก.อบต. ด่วนที่สุดที่ มท 0809.5/ว 81 ลงวันที่ 10 กรกฎาคม 2557 เรื่อง </t>
  </si>
  <si>
    <t xml:space="preserve">ประกาศ ก.จ. ก.ท. และ ก.อบต. เรื่องมาตรฐานทั่วไปเกี่ยวกับพนักงานจ้าง (ฉบับที่ 3) </t>
  </si>
  <si>
    <t>1) พระราชบัญญัติกำหนดแผนและขั้นตอนการกระจายอำนาจให้แก่องค์กรปกครองส่วนท้องถิ่น พ.ศ. 2542</t>
  </si>
  <si>
    <t>2) ระเบียบกระทรวงมหาดไทย ว่าด้วยการจ่ายเงินสงเคราะห์เพื่อการยังชีพขององค์กรปกครองส่วนท้องถิ่น</t>
  </si>
  <si>
    <t>3) ระเบียบกระทรวงมหาดไทย ว่าด้วยหลักเกณฑ์การจ่ายเบี้ยยังชีพผู้สูงอายุขององค์กรปกครองส่วนท้องถิ่น</t>
  </si>
  <si>
    <t>พ.ศ. 2552</t>
  </si>
  <si>
    <t>4) ระเบียบกระทรวงมหาดไทย ว่าด้วยหลักเกณฑ์การจ่ายเบี้ยยังชีพผู้สูงอายุขององค์กรปกครองส่วนท้องถิ่น</t>
  </si>
  <si>
    <t>5) ระเบียบกระทรวงมหาดไทย ว่าด้วยหลักเกณฑ์การจ่ายเบี้ยยังชีพผู้สูงอายุขององค์กรปกครองส่วนท้องถิ่น</t>
  </si>
  <si>
    <t>(ฉบับที่ 2) พ.ศ. 2560</t>
  </si>
  <si>
    <t>6) หนังสือกรมส่งเสริมการปกครองท้องถิ่น ที่ มท 0891.3/ว 118 ลงวันที่ 15 มกราคม 2556 เรื่อง ซักซ้อม</t>
  </si>
  <si>
    <t>7) หนังสือกรมส่งเสริมการปกครองท้องถิ่น ที่ มท 0810.6/ว 2076 ลงวันที่ 5 กรกฎาคม 2561 เรื่อง การ</t>
  </si>
  <si>
    <t>ซักซ้อมแนวทางตั้งงบประมาณรายจ่ายประจำปีงบประมาณ พ.ศ. 2562 เงินอุดหนุนทั่วไป เงินอุดหนุนสำหรับโครงการ</t>
  </si>
  <si>
    <t>เสริมสร้างสวัสดิการทางสังคมให้แก่ผู้พิการและทุพพลภาพ โครงการสนับสนุนการจัดสวัสดิการทางสังคมแก่ผู้ด้อยโอกาส</t>
  </si>
  <si>
    <t>ทางสังคม และโครงการสร้างหลักประกันรายได้ให้แก่ผู้สูงอายุ</t>
  </si>
  <si>
    <t xml:space="preserve">เพื่อจ่ายเป็นเบี้ยยังชีพให้แก่คนพิการ </t>
  </si>
  <si>
    <t>4) ระเบียบกระทรวงมหาดไทย ว่าด้วยหลักเกณฑ์การจ่ายเบี้ยความพิการให้คนพิการขององค์กรปกครอง</t>
  </si>
  <si>
    <t>5) หนังสือกรมส่งเสริมการปกครองท้องถิ่น ที่ มท 0891.3/ว 118 ลงวันที่ 15 มกราคม 2556 เรื่อง ซักซ้อม</t>
  </si>
  <si>
    <t>6) หนังสือกระทรวงมหาดไทย ด่วนมาก ที่ มท 0891.3/ว 3609 ลงวันที่ 24 มิถุนายน 2559 เรื่อง แนวทางการ</t>
  </si>
  <si>
    <t xml:space="preserve">เพื่อจ่ายเป็นเบี้ยยังชีพให้แก่ผู้ป่วยเอดส์ ตามบัญชีรายชื่อที่ได้รับอนุมัติจากผู้บริหาร </t>
  </si>
  <si>
    <t xml:space="preserve">- เป็นไปตามพระราชบัญญัติ ระเบียบ และหนังสือสั่งการ  ดังนี้  </t>
  </si>
  <si>
    <t>3) หนังสือกรมส่งเสริมการปกครองท้องถิ่น ที่ มท 0810.6/ว 2076 ลงวันที่ 5 กรกฎาคม 2561 เรื่อง การ</t>
  </si>
  <si>
    <t xml:space="preserve">ประชาชนเป็นส่วนรวมเท่านั้น และในการช่วยเหลือองค์กรปกครองส่วนท้องถิ่นอื่นและจังหวัดที่ประสบสาธารณภัย </t>
  </si>
  <si>
    <t>- เป็นไปพระราชบัญญัติ และหนังสือสั่งการ  ดังนี้</t>
  </si>
  <si>
    <t>7) หนังสือกรมส่งเสริมการปกครองท้องถิ่น ที่ มท 0810.4/ว 526 ลงวันที่ 8 มีนาคม 2560</t>
  </si>
  <si>
    <t>รายได้ตามงบประมาณทั่วไป  สำหรับคำนวณ  จำนวน   23,405,409.18  บาท</t>
  </si>
  <si>
    <t>คำนวณร้อยละ 1/6 (1/6 x 1/100  = 0.00167)   จำนวน  39,087.03  บาท</t>
  </si>
  <si>
    <t>9) หนังสือกรมส่งเสริมการปกครองท้องถิ่น ที่ มท 0810.4/ว 608 ลงวันที่ 5 มีนาคม 2561 เรื่อง การป้องกัน</t>
  </si>
  <si>
    <t>และแก้ไขปัญหาไฟป่าและหมอกควัน ปี 2561</t>
  </si>
  <si>
    <t xml:space="preserve">8) หนังสือกรมส่งเสริมการปกครองท้องถิ่น ด่วนที่สุด ที่ มท 0810.4/ว 1064 ลงวันที่ 31 พฤษภาคม 2560 </t>
  </si>
  <si>
    <t>เรื่อง การเตรียมการป้องกันและแก้ไขปัญหาป้องกันอุทกภัย น้ำท่วมฉับพลัน น้ำป่าไหลหลาก และดินถล่ม ปี 2560</t>
  </si>
  <si>
    <t xml:space="preserve">10) หนังสือกรมส่งเสริมการปกครองท้องถิ่น ด่วนที่สุด ที่ มท 0810.4/ว 1077 ลงวันที่ 17 เมษายน 2561 </t>
  </si>
  <si>
    <t>เรื่อง การเตรียมความพร้อมในการป้องกันและแก้ไขปัญหาภัยแล้ง ปี 2561</t>
  </si>
  <si>
    <t>2) หนังสือกระทรวงมหาดไทย ด่วนที่สุด ที่ มท 0808.2/ว 4295 ลงวันที่ 3 สิงหาคม 2560 เรื่อง การ</t>
  </si>
  <si>
    <t>ดำเนินงานกองทุนสวัสดิการชุมชน</t>
  </si>
  <si>
    <t xml:space="preserve">กองทุนหลักประกันสุขภาพแห่งชาติ   </t>
  </si>
  <si>
    <t>- เป็นไปตามประกาศ ระเบียบ และหนังสือสั่งการ  ดังนี้</t>
  </si>
  <si>
    <t>2) หนังสือสำนักงาน ก.จ., ก.ท. และ ก.อบต. ที่ มท 0809.3/ว 90 ลงวันที่ 25 ธันวาคม 2560 เรื่อง ประกาศ</t>
  </si>
  <si>
    <t>ก.จ., ก.ท. และ ก.อบต. เรื่อง ประกาศคณะกรรมการกลางข้าราชการและพนักงานส่วนท้องถิ่น เรื่อง หลักเกณฑ์และ</t>
  </si>
  <si>
    <t>เงื่อนไขในการจ่ายเงินช่วยพิเศษ กรณี ข้าราชการและพนักงานส่วนท้องถิ่น ผู้รับบำนาญ ลูกจ้าง และ พนักงานจ้าง</t>
  </si>
  <si>
    <t>ถึงแก่ความตาย พ.ศ. 2560</t>
  </si>
  <si>
    <t xml:space="preserve">กรกฎาคม 2560 เรื่อง ซักซ้อมการส่งเงินสมทบกองทุนบำเหน็จบำนาญข้าราชการส่วนท้องถิ่น ประจำปีงบประมาณ </t>
  </si>
  <si>
    <t>เพื่อจ่ายเป็นค่าใช้จ่ายโครงการวางท่อระบายน้ำ ถนน รพช.3030 จากบ้านพ่อแก้ว จันทภา ถึงบ้านแม่สมควร ชอบค้า</t>
  </si>
  <si>
    <t>หมู่ที่ 5 บ้านบะแค โดยวางท่อระบายน้ำ ขนาดเส้นผ่านศูนย์กลาง 0.60 เมตร ความยาวรวมทั้ง 2 ข้าง ยาว 200 เมตร</t>
  </si>
  <si>
    <t>จำนวนบ่อพักน้ำ 14 บ่อ รายละเอียดตามแบบแปลนเทศบาลกำหนด</t>
  </si>
  <si>
    <t xml:space="preserve">(ปรากฎในแผนพัฒนาท้องถิ่นสี่ปี พ.ศ. 2561-2564 หน้า 184 ลำดับที่ 129) </t>
  </si>
  <si>
    <t>1. ค่าตอบแทนผู้ปฏิบัติราชการอันเป็นประโยชน์แก่</t>
  </si>
  <si>
    <t>องค์กรปกครองส่วนท้องถิ่น</t>
  </si>
  <si>
    <t>เทศบัญญัติงบประมาณรายจ่ายประจำปีงบประมาณ  พ.ศ. 2562  ขึ้นไว้โดยความเห็นชอบของสภาเทศบาล</t>
  </si>
  <si>
    <t>ประกาศ ณ วันที่           กันยายน  พ.ศ. 2561</t>
  </si>
  <si>
    <t xml:space="preserve">      เห็นชอบ</t>
  </si>
  <si>
    <t>- เป็นไปตามตามหนังสือสั่งการ  ดังนี้</t>
  </si>
  <si>
    <t xml:space="preserve">28 ลงวันที่ 16 กุมภาพันธ์ 2548 เรื่องแนวทางปฏิบัติเกี่ยวกับการเบิกจ่ายเงินค่าตอบแทนนอกเหนือจากเงินเดือน </t>
  </si>
  <si>
    <t>(การกำหนดให้ข้าราชการหรือพนักงานส่วนท้องถิ่น ระดับ 8 ขึ้นไป ได้รับเงินเดือนค่าตอบแทนเป็นรายเดือนเท่ากับอัตรา</t>
  </si>
  <si>
    <t>เงินประจำตำแหน่ง)</t>
  </si>
  <si>
    <t>หนี้ ค่าติดตั้งไฟฟ้า ค่าติดตั้งประปาฯ ค่าติดตั้งโทรศัพท์ ค่าติดตั้งเครื่องรับสัญญาณต่างๆ ฯลฯ</t>
  </si>
  <si>
    <t>ที่ได้รับแต่งตั้งตามกฎหมายหรือตามระเบียบหรือหนังสือสั่งการของกระทรวงมหาดไทยหรือการประชุมระหว่างองค์กร</t>
  </si>
  <si>
    <t>ปกครองส่วนท้องถิ่นกับรัฐวิสาหกิจหรือเอกชน ให้อยู่ในดุลยพินิจของผู้บริหารท้องถิ่น โดยยอดเงินที่ตั้งจ่ายไม่รวมอยู่ใน</t>
  </si>
  <si>
    <t>ค่ารับรอง ให้เบิกจ่ายได้เท่าที่จ่ายจริงและให้แนบบัญชีลายมือชื่อจำนวนบุคคลและรายงานการประชุม เพื่อใช้เป็นหลักฐาน</t>
  </si>
  <si>
    <t>ประกอบการเบิกจ่าย  โดยมีเจ้าหน้าที่ที่เกี่ยวข้องในการดำเนินงานเป็นผู้รับรองการจ่าย</t>
  </si>
  <si>
    <t>ทางการเมืองในการเลือกตั้งสภาผู้แทนราษฎรและหรือสมาชิกวุฒิสภา สมาชิกสภาองค์การบริหารส่วนจังหวัด โดยจ่ายเป็น</t>
  </si>
  <si>
    <t xml:space="preserve">ค่าใช้จ่ายเกี่ยวกับการจัดสถานที่ ค่าวัสดุ เครื่องเขียน และอุปกรณ์ ค่าถ่ายเอกสาร ค่าพิมพ์เอกสารและสิ่งพิมพ์ ค่าหนังสือ </t>
  </si>
  <si>
    <t>ค่าใช้จ่ายในการติดต่อสื่อสาร ค่าเช่าอุปกรณ์ต่างๆ ค่ากระเป๋าหรือสิ่งของที่ใช้บรรจุเอกสาร ค่าของสมนาคุณ ค่าอาหารว่าง</t>
  </si>
  <si>
    <t>คณะกรรมการ ค่าใช้จ่ายอื่นที่จำเป็นสำหรับการดำเนินการ</t>
  </si>
  <si>
    <t>และเครื่องดื่ม  ค่าสมนาคุณวิทยากร ค่าอาหาร ค่ายานพาหนะ ค่าป้ายโครงการ ค่าป้ายประชาสัมพันธ์ ค่าตอบแทน</t>
  </si>
  <si>
    <t>เพื่อจ่ายเป็นค่าใช้จ่ายในการดำเนินโครงการประเมินความพึงพอใจของประชาชนที่มีต่อการให้บริการของเทศบาลตำบล</t>
  </si>
  <si>
    <t xml:space="preserve">แวงใหญ่ เช่น การจัดทำแผนพัฒนาท้องถิ่น งานทะเบียนราษฎร การจัดงานประเพณี และงานบริการด้านอื่น ๆ ได้แก่ </t>
  </si>
  <si>
    <t>สำรวจประชาชน เจ้าหน้าที่ของรัฐ หน่วยงานของรัฐ หน่วยงานเอกชนที่มาขอรับบริการหรือติดต่อเทศบาลตำบลแวงใหญ่</t>
  </si>
  <si>
    <t>ค่าล่วงเวลาในการออกสำรวจ ค่าจ้างเหมาบริการสถาบันการศึกษาระดับอุดมศึกษาจากภายในหรือภายนอกเป็นหน่วย</t>
  </si>
  <si>
    <t>การพัฒนาผู้นำชุมชน สร้างเครือข่ายองค์กรชุมชนและสนับสนุนการขับเคลื่อนแผนชุมชนแบบบูรณาการเพื่อนำข้อมูลมาจัด</t>
  </si>
  <si>
    <t>ทำเป็นแผนพัฒนาท้องถิ่น และกิจกรรม โดยจ่ายเป็นค่าใช้จ่ายเกี่ยวกับการใช้และการตกแต่งสถานที่ ค่าใช้จ่ายในพิธีเปิดและ</t>
  </si>
  <si>
    <t>ปิด  ค่าวัสดุ เครื่องเขียน และอุปกรณ์ ค่าประกาศนียบัตร ค่าถ่ายเอกสาร ค่าพิมพ์เอกสารและสิ่งพิมพ์ ค่าหนังสือ ค่าใช้จ่าย</t>
  </si>
  <si>
    <t>ในการติดต่อสื่อสาร ค่าเช่าอุปกรณ์ต่างๆ ค่ากระเป๋าหรือสิ่งที่ใช้บรรจุเอกสาร ค่าอาหารว่างและเครื่องดื่ม ค่าอาหาร ค่าป้าย</t>
  </si>
  <si>
    <t xml:space="preserve">โครงการ  ค่าใช้จ่ายอื่นที่จำเป็นในการอบรมสำหรับการจัดทำโครงการ </t>
  </si>
  <si>
    <t>หลักเกณฑ์การจัดทำแผนและประสานแผนพัฒนาท้องถิ่นขององค์กรปกครองส่วนท้องถิ่น</t>
  </si>
  <si>
    <t>5) หนังสือกระทรวงมหาดไทย ด่วนที่สุด ที่ มท 0810.2/ว 0600 ลงวันที่ 29 มกราคม 2558 เรื่อง แนวทางและ</t>
  </si>
  <si>
    <t>13) หนังสือกระทรวงมหาดไทย ที่ มท 0891.4/ว 976 ลงวันที่ 11 มีนาคม 2554 เรื่อง การสนับสนุนนโยบายการ</t>
  </si>
  <si>
    <t>4) หนังสือกระทรวงมหาดไทย ด่วนมาก ที่ มท 0808.2/ว 1752 ลงวันที่ 6 สิงหาคม 2556 เรื่อง แนวทางปฏิบัติเกี่ยว</t>
  </si>
  <si>
    <t>กับรูปแบบและการจำแนกประเภทรายรับ - รายจ่าย งบประมาณรายจ่ายประจำปีขององค์กรปกครองส่วนท้องถิ่น</t>
  </si>
  <si>
    <t>5) หนังสือกรมส่งเสริมการปกครองท้องถิ่น ด่วนมาก ที่ มท 0808.2/ว 1134 ลงวันที่ 9 มิถุนายน 2558 เรื่อง การปรับ</t>
  </si>
  <si>
    <t>ปรุงหลักการจำแนกประเภทรายจ่ายตามงบประมาณขององค์กรปกครองส่วนท้องถิ่น</t>
  </si>
  <si>
    <t>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ม่านปรับ</t>
  </si>
  <si>
    <t>แสง(ต่อผื่น) นาฬิกาตั้งหรือแขวน พระพุทธรูปจำลอง กระเป๋า ตาชั่งขนาดเล็ก ฯลฯ</t>
  </si>
  <si>
    <t>ซองเอกสาร ตลับผงหมึก น้ำหมึกปรินท์ เทป พี วี ซี แบบใส น้ำยาลบกระดาษไข ไม้บรรทัด คลิป เป๊ก เข็มหมุด กระดาษ</t>
  </si>
  <si>
    <t>ของใช้ในการบรรจุหีบห่อ น้ำมัน ไข ขี้ผึ้ง น้ำดื่มสำหรับบริการประชาชนในสำนักงาน ฯลฯ</t>
  </si>
  <si>
    <t xml:space="preserve">คาร์บอน กระดาษไข แฟ้ม สมุดบัญชี สมุดประวัติข้าราชการ แบบพิมพ์ ผ้าสำลี ธงชาติ สิ่งพิมพ์ที่ได้จากการซื้อหรือจ้างพิมพ์ </t>
  </si>
  <si>
    <t>ชำรุดเสียหาย ไม่สามารถซ่อมแซมให้ใช้งานได้ดังเดิมหรือซ่อมแซมแล้วไม่คุ้มค่า ดังนี้ ไมโครโฟน ขาตั้งมาโครโฟน หัวแร้ง</t>
  </si>
  <si>
    <t>ไฟฟ้า เครื่องวัดกระแสไฟฟ้า เครื่องวัดแรงดันไฟฟ้า มาตรสำหรับตรวจวงจรไฟฟ้า เครื่องประจุไฟ ฯลฯ</t>
  </si>
  <si>
    <t>กรวยจราจร  ฯลฯ</t>
  </si>
  <si>
    <t xml:space="preserve">กุญแจเลื่อน คีมล็อค ล็อคเกียร์ ล็อคคลัดซ์ กระจกโค้งมน ล็อคพวงมาลัย สัญญาณไฟกระพริบ สัญญาณไฟฉุกเฉิน </t>
  </si>
  <si>
    <t xml:space="preserve">ลักษณะเป็นการซ่อมบำรุงปกติหรือค่าซ่อมกลาง ดังนี้ เบาะรถยนต์ เครื่องยนต์ (อะไหล่) ชุดเกียร์รถยนต์ เบรก ครัช </t>
  </si>
  <si>
    <t>รถยนต์ กันชนรถยนต์ เข็มขัดนิรภัย ฯลฯ</t>
  </si>
  <si>
    <t>พวงมาลัย สายพานใบพัด หม้อน้ำ แบตเตอร์รี่ จานจ่าย ล้อ ถังน้ำมัน ไฟเบรก อาจาจักรยาน ตลับลูกปืน กระจกมองข้าง</t>
  </si>
  <si>
    <t>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น้ำมัน</t>
  </si>
  <si>
    <t>เครื่อง  ถ่าน ก๊าซ ฯลฯ</t>
  </si>
  <si>
    <t xml:space="preserve">อันสั้นไม่คงสภาพเดิม ดังนี้ พู่กัน สี กระดาษเขียนโปสเตอร์ ฟีล์ม เมมโมรี่การ์ด ฟีล์มสไลด์ แถบบันทึกเสียงหรือภาพ </t>
  </si>
  <si>
    <t xml:space="preserve">อันสั้นไม่คงสภาพเดิม ดังนี้ อุปกรณ์บันทึกข้อมูล (Diskette, Floppy Disk, Removable Disk, Compact Disc,Digital Video </t>
  </si>
  <si>
    <t>Disc, Flash Drive) เทปบันทึกข้อมูล (ReelMagnetic Tape, Cassette Tape, Cartridge Tape) หัวพิมพ์หรือเทปพิมพ์</t>
  </si>
  <si>
    <t xml:space="preserve">สำหรับเครื่องพิมพ์สำหรับคอมพิวเตอร์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</si>
  <si>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 xml:space="preserve">แวงใหญ่  โดยจ่ายเป็นค่าน้ำประปาอาคารแสดงสินค้า OTOP </t>
  </si>
  <si>
    <t>โดยมีคุณลักษณะพื้นฐานตามประกาศเกณฑ์ราคากลางและคุณลักษณะพื้นฐานครุภัณฑ์คอมพิวเตอร์ของกระทรวงดิจิทัล</t>
  </si>
  <si>
    <t>เพื่อเศรษฐกิจและสังคม  ดังนี้</t>
  </si>
  <si>
    <t>เพื่อจ่ายเป็นเงินเดือนพนักงานเทศบาลสามัญและเงินปรับปรุงเงินเดือนประจำปีของพนักงานเทศบาลสามัญ จำนวน 1 อัตรา</t>
  </si>
  <si>
    <t>3) ประกาศคณะกรรมการกลางพนักงานเทศบาลจังหวัดขอนแก่น เรื่อง หลักเกณฑ์และเงื่อนไขเกี่ยวกับการบริหาร</t>
  </si>
  <si>
    <t xml:space="preserve">งานบุคคลของเทศบาล (ฉบับที่ 62) พ.ศ. 2559 </t>
  </si>
  <si>
    <t>ผ้าปูโต๊ะ  น้ำจืดที่ซื้อจากเอกชน ฯลฯ</t>
  </si>
  <si>
    <t>อันสั้นไม่คงสภาพเดิม ดังนี้ ผงซักฟอก สบู่ น้ำยาดับกลิ่น แปรง ไม้กวาด เข่ง มุ้ง ผ้าปูที่นอน ปลอกหมอน หมอน ผ้าห่ม</t>
  </si>
  <si>
    <t>น้ำมันเครื่อง  ถ่าน ก๊าซ ฯลฯ</t>
  </si>
  <si>
    <t xml:space="preserve">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</t>
  </si>
  <si>
    <t xml:space="preserve">สำหับเครื่องพิมพ์สำหรับคอมพิวเตอร์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</si>
  <si>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>1) ระเบียบกระทรวงมหาดไทย ว่าด้วยการกำหนดเงินประโยชน์ตอบแทนอื่นเป็นกรณีพิเศษอันมีลักษณะเป็น</t>
  </si>
  <si>
    <t>เงินรางวัลประจำปีแก่พนักงานส่วนท้องถิ่นให้เป็นรายจ่ายอื่นขององค์กรปกครองส่วนท้องถิ่น พ.ศ. 2557</t>
  </si>
  <si>
    <t>ค่าตอบแทนวิทยากร  ค่าวัสดุ เครื่องเขียน และอุปกรณ์ ค่าถ่ายเอกสาร ค่าพิมพ์เอกสาร และสิ่งพิมพ์ ค่าใช้จ่ายในการ</t>
  </si>
  <si>
    <t>ค่าใช้จ่ายอื่นที่จำเป็นสำหรับการจัดทำโครงการ</t>
  </si>
  <si>
    <t xml:space="preserve">ติดต่อสื่อสาร ค่าเช่าอุปกรณ์ต่างๆ ค่าอาหารว่างและเครื่องดื่ม ค่าอาหาร ค่าป้ายโครงการ ค่าป้ายประชาสัมพันธ์ </t>
  </si>
  <si>
    <t>เพื่อจ่ายเป็นค่าใช้จ่ายในการดำเนินการโครงการป้องกันอุบัติเหตุจากการตกน้ำจมน้ำ การก่อสร้างทีมผู้ก่อการดีป้องกัน</t>
  </si>
  <si>
    <t>การจมน้ำระดับชุมชน โดยจ่ายเป็นค่าใช้จ่ายเกี่ยวกับการใช้และการตกแต่งสถานที่อบรม ค่าใช้จ่ายในพิธีเปิดการฝึกอบรม</t>
  </si>
  <si>
    <t>ตัวฉีดด้ามปืน ข้อต่อต่างๆ ประเก็นข้อต่อคลิ๊บรัดท่อดูดน้ำดับเพลิง  น้ำยาเคมีดับเพลิง  ตู้ใส่ถังดับเพลิง ฯลฯ รวมถึง</t>
  </si>
  <si>
    <t>รายจ่ายดังต่อไปนี้</t>
  </si>
  <si>
    <t>- เพื่อจ่ายเป็นค่าใช้จ่ายโครงการสนับสนุนค่าใช้จ่ายการบริหารสถานศึกษา (ค่าหนังสือเรียน, ค่าอุปกรณ์</t>
  </si>
  <si>
    <t>การเรียน, ค่าเครื่องแบบนักเรียน, ค่ากิจกรรมพัฒนาผู้เรียน) ศูนย์พัฒนาเด็กเล็กเทศบาลตำบลแวงใหญ่ (เงินอุดหนุนสำ</t>
  </si>
  <si>
    <t>ปฐมวัยในศูนย์พัฒนาเด็กเล็ก จำนวนเด็กนักเรียน 31 คน ดังนี้</t>
  </si>
  <si>
    <t>สำหรับสนับสนุนค่าใช้จ่ายในการจัดการศึกษาสำหรับศูนย์พัฒนาเด็กเล็กเทศบาลตำบลแวงใหญ่) จัดสรรสำหรับเด็ก</t>
  </si>
  <si>
    <t>การเรียน, ค่าเครื่องแบบนักเรียน, ค่ากิจกรรมพัฒนาผู้เรียน) โรงเรียนอนุบาลเทศบาลตำบลแวงใหญ่  (เงินอุดหนุนสำหรับ</t>
  </si>
  <si>
    <t>เทศบาลตำบลแวงใหญ่  จำนวนเด็กนักเรียน 53  คน ดังนี้</t>
  </si>
  <si>
    <t>สนับสนุนค่าใช้จ่ายในการจัดการศึกษาโรงเรียนอนุบาลเทศบาลตำบลแวงใหญ่) จัดสรรสำหรับเด็กระดับอนุบาลโรงเรียน</t>
  </si>
  <si>
    <t xml:space="preserve">แผนที่ 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</t>
  </si>
  <si>
    <t>เพื่อจ่ายเป็นค่าวัสดุงานบ้านงานครัว  รายจ่ายเพื่อให้ได้มาซึ่งสิ่งของที่มีลักษณะโดยสภาพไม่คงทนถาวร หรือตามปกติมี</t>
  </si>
  <si>
    <t>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</si>
  <si>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 xml:space="preserve">เวลาอันสั้นไม่คงสภาพเดิม ดังนี้ อุปกรณ์บันทึกข้อมูล (Diskette, Floppy Disk, Removable Disk, Compact Disc, Digital </t>
  </si>
  <si>
    <t xml:space="preserve">เทปพิมพ์สำหรับเครื่องพิมพ์สำหรับคอมพิวเตอร์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</si>
  <si>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 xml:space="preserve"> Video Disc, Flash Drive) เทปบันทึกข้อมูล (ReelMagnetic Tape, Cassette Tape, Cartridge Tape) หัวพิมพ์หรือ</t>
  </si>
  <si>
    <t>- ได้แก่  สิ่งของที่เป็นอุปกรณ์ประกอบหรืออะไหล่สำหรับการซ่อมแซมบำรุงรักษาทรัพย์สินให้คืนสภาพดังเดิม</t>
  </si>
  <si>
    <t>ที่มีลักษณะเป็นการซ่อมบำรุงปกติหรือค่าซ่อมกลาง ดังนี้ ท่อน้ำและอุปรณ์ประปา ท่อน้ำบาดาล ฯลฯ</t>
  </si>
  <si>
    <t>กันสวะ  หัวเชื่อมแก๊ส หัววาวล์เปิด - ปิดแก๊ส ฯลฯ</t>
  </si>
  <si>
    <t>ความชำรุดเสียหาย ไม่สามารถซ่อมแซมให้ใช้งานได้ดังเดิมหรือซ่อมแซมแล้วไม่คุ้มค่า ดังนี้  มิเตอร์น้ำ-ไฟฟ้า ตะแกรง</t>
  </si>
  <si>
    <t>เลื่อยยนต์ ฯลฯ</t>
  </si>
  <si>
    <t>เวลาอันสั้นไม่คงสภาพเดิม  ดังนี้  ต้นไม้ดอก ไม้ประดับ กระถาง เพื่อประดับอาคารสำนักงาน วัสดุอุปกรณ์สำหรับ</t>
  </si>
  <si>
    <t>เพื่อจ่ายเป็นค่าไฟฟ้าในสำนักงาน/ในที่สาธารณะ หรืออาคารสถานที่ที่อยู่ในความดูแลรับผิดชอบของเทศบาลตำบล</t>
  </si>
  <si>
    <t xml:space="preserve">แวงใหญ่ โดยจ่ายเป็นค่าไฟฟ้าศูนย์พัฒนาเด็กเล็กเทศบาลตำบลแวงใหญ่ และโรงเรียนอนุบาลเทศบาลตำบลแวงใหญ่ </t>
  </si>
  <si>
    <t>แวงใหญ่ โดยจ่ายเป็นค่าน้ำประปาศูนย์พัฒนาเด็กเล็กเทศบาลตำบลแวงใหญ่ และโรงเรียนอนุบาลเทศบาลตำบล</t>
  </si>
  <si>
    <t>แวงใหญ่</t>
  </si>
  <si>
    <t>เพื่อจ่ายเป็นค่าโทรศัพท์พื้นฐาน ค่าโทรศัพท์ทางไกลภายในประเทศ ค่าโทรศัพท์ทางไกลระหว่างประเทศ ค่าโทรศัพท์</t>
  </si>
  <si>
    <t xml:space="preserve">ที่เกิดขึ้นเกี่ยวกับการใช้บริการ เช่น  ค่าเช่าเครื่อง  ค่าเช่าเลขหมายโทรศัพท์  ค่าบำรุงรักษาสาย เป็นต้น </t>
  </si>
  <si>
    <t>เคลื่อนที่ซึ่งเกี่ยวข้องกับการติดต่อราชการ และให้หมายความรวมถึงค่าใช้จ่ายเพื่อให้ได้ใช้บริการดังกล่าวและค่าใช้จ่าย</t>
  </si>
  <si>
    <t>ค่าเคเบิ้ลทีวี ค่าเช่าช่องสัญญาณดาวเทียม เป็นต้น และให้หมายความรวมถึงค่าใช้จ่ายเพื่อให้ได้ใช้บริการดังกล่าวและ</t>
  </si>
  <si>
    <t>ค่าใช้จ่ายที่เกิดขึ้นเกี่ยวกับการใช้บริการ</t>
  </si>
  <si>
    <t>7) ประกาศคณะกรรมการพนักงานเทศบาลจังหวัดขอนแก่น เรื่องหลักเกณฑ์และเงื่อนไขเกี่ยวกับการบริหาร</t>
  </si>
  <si>
    <t xml:space="preserve">งานบุคคลของเทศบาล (ฉบับที่ 64) พ.ศ. 2559 </t>
  </si>
  <si>
    <t>ดำเนินการตามระเบียบกระทรวงมหาดไทยว่าด้วยการกำหนดเงินประโยชน์ตอบแทนอื่นเป็นกรณีพิเศษอันมีลักษณะเป็น</t>
  </si>
  <si>
    <t xml:space="preserve">2) หนังสือกรมส่งเสริมการปกครองส่วนท้องถิ่น ด่วนมาก ที่ มท 0808.2/ว 2409 ลงวันที่ 17 พฤศจิกายน  </t>
  </si>
  <si>
    <t>2559 เรื่อง ระเบียบกระทรวงมหาดไทยว่าด้วยการเบิกจ่ายเงินตอบแทนการปฏิบัติงานนอกเวลาราชการขององค์กร</t>
  </si>
  <si>
    <t>1) หนังสือกระทรวงมหาดไทย ที่ มท 0808.4/ว 2381 ลงวันที่ 28 กรกฎาคม 2548 เรื่อง การตั้งงบประมาณและ</t>
  </si>
  <si>
    <t>การเบิกจ่ายเงินค่ารับรองหรือค่าเลี้ยงรับรองขององค์กรปกครองส่วนท้องถิ่น</t>
  </si>
  <si>
    <t>ให้จ่ายจากค่าใช้สอย ส่วนกรณีที่องค์กรปกครองส่วนท้องถิ่นเป็นผู้ดำเนินการซ่อมแซมบำรุงรักษาครุภัณฑ์เองให้ปฏิบัติ ดังนี้</t>
  </si>
  <si>
    <t xml:space="preserve">มีลักษณะเป็นการซ่อมบำรุงปกติหรือค่าซ่อมกลาง ดังนี้ เบาะรถยนต์ เครื่องยนต์ (อะไหล่) ชุดเกียร์รถยนต์ เบรก ครัช </t>
  </si>
  <si>
    <t xml:space="preserve">มีลักษณะเป็นการซ่อมบำรุงปกติหรือค่าซ่อมกลาง ดังนี้ แผงแป้นอักขระหรือแป้นพิมพ์ (Key board) เมนบอร์ด </t>
  </si>
  <si>
    <t xml:space="preserve">(Main Board) เมมโมรี่ชิป (MeMory Chip) เช่น Ram คัตซีทฟิดเดอร์ (Cut Sheet Feeder) เมาส์ (Mouse)  </t>
  </si>
  <si>
    <t>พรินเตอร์สวิตชิ่งบ๊อกซ์ (Printer Switching Box) เครื่องกระจายสัญญาณ (Hub) แผ่นวงจรอิเล็กทรอนิกส์ (Card) E</t>
  </si>
  <si>
    <t xml:space="preserve">แบบดิสเกตต์ (Diskette) แบบฮาร์ดดิสต์ (Hard Disk) แบบซีดีรอม (CD ROM) แบบออพติคอล (Optical) เป็นต้น ฯลฯ   </t>
  </si>
  <si>
    <t xml:space="preserve">Ethernet Card, Lan Card,Antivirus Card, Sound Card) เป็นต้น เครื่องอ่านและบันทึกข้อมูลแบบต่างๆ เช่น </t>
  </si>
  <si>
    <t xml:space="preserve">โครงการ  </t>
  </si>
  <si>
    <t>- เป็นไปตามพระราชบัญญัติ ระเบียบ และหนังสือสั่งการ  ดังนี้</t>
  </si>
  <si>
    <t xml:space="preserve">ประชาสัมพันธ์ ค่าใช้จ่ายอื่นที่จำเป็นสำหรับการจัดทำโครงการ </t>
  </si>
  <si>
    <t>ค่าใช้จ่ายในการส่งเสริมและพัฒนาศักยภาพผู้ปฏิบัติงานในชุมชนหรือพื้นที่ ค่าใช้จ่ายในการจัดซื้อวัสดุเครื่องแต่งกาย</t>
  </si>
  <si>
    <t>สำหรับผู้ปฏิบัติการในระบบการแพทย์ฉุกเฉิน ค่าวัสดุการแพทย์และเวชภัณฑ์ที่จำเป็น ค่าใช้จ่ายอื่นที่จำเป็นสำหรับการ</t>
  </si>
  <si>
    <t xml:space="preserve">จัดทำโครงการ  </t>
  </si>
  <si>
    <t>5) ประกาศสถาบันการแพทย์ฉุกเฉิน เรื่อง หลักเกณฑ์การสนับสนุนการดำเนินงานบริหารจัดการระบบการ</t>
  </si>
  <si>
    <t>แพทย์ฉุกเฉิน พ.ศ. 2553</t>
  </si>
  <si>
    <t>กุญแจเลื่อน คีมล็อค ล็อคเกียร์ ล็อคคลัดซ์ กระจกโค้งมน ล็อคพวงมาลัย สัญญาณไฟกระพริบ สัญญาณไฟฉุกเฉิน กรวยจราจรฯลฯ</t>
  </si>
  <si>
    <t>- เป็นไปตามพระราชบัญญัติ  ดังนี้</t>
  </si>
  <si>
    <t>4)  หนังสือกระทรวงมหาดไทย  ที่ มท 0808.2/ว 3215  ลงวันที่  6  มิถุนายน 2559  เรื่อง  ซักซ้อมแนวทางการ</t>
  </si>
  <si>
    <t>ใช้จ่ายงบประมาณเพื่อช่วยเหลือประชาชนกรณีเกิดสาธารณภัยขององค์กรปกครองส่วนท้องถิ่น</t>
  </si>
  <si>
    <t xml:space="preserve">5)  หนังสือกรมส่งเสริมการปกครองท้องถิ่น  ด่วนที่สุด ที่ มท 0891.2/ว 76  ลงวันที่ 13 มกราคม 2558 เรื่อง </t>
  </si>
  <si>
    <t xml:space="preserve">การเตรียมการป้องกันและแก้ไขปัญหาภัยหนาว </t>
  </si>
  <si>
    <t>6)  หนังสือกระทรวงมหาดไทย  ด่วนที่สุด ที่ มท  0808.2/ว 0684 ลงวันที่  8  กุมภาพันธ์ 2560  เรื่อง หลักเกณฑ์</t>
  </si>
  <si>
    <t xml:space="preserve">1) พระราชบัญญัติบำเหน็จบำนาญข้าราชการส่วนท้องถิ่น พ.ศ. 2500 และแก้ไขเพิ่มเติม (ฉบับที่ 7) </t>
  </si>
  <si>
    <t>- เป็นไปตามพระราชบัญญัติ ระเบียบ กฎกระทรวง และหนังสือสั่งการดังนี้</t>
  </si>
  <si>
    <t>3) กฎกระทรวง (ฉบับที่ 4) พ.ศ. 2542</t>
  </si>
  <si>
    <t>4) หนังสือสำนักงานกองทุนบำเหน็จบำนาญข้าราชการส่วนท้องถิ่น ด่วนมาก ที่ มท 0808.5/ว 29 ลงวันที่ 12</t>
  </si>
  <si>
    <t>5) หนังสือกระทรวงมหาดไทย ด่วนมาก ที่ มท 0808.2/ว 3028 ลงวันที่ 6 มิถุนายน 2561</t>
  </si>
  <si>
    <t>6) หนังสือกรมส่งเสริมการปกครองท้องถิ่น ที่ มท 0808.5/ว 2305 ลงวันที่ 26 กรกฎาคม 2561 เรื่อง ซักซ้อม</t>
  </si>
  <si>
    <t>แนวทางการตั้งงบประมาณรายจ่ายประจำปีงบประมาณ พ.ศ. 2562 เพื่อส่งเงินสมทบกองทุนบำเหน็จบำนาญ</t>
  </si>
  <si>
    <t>ข้าราชการส่วนท้องถิ่น ขององค์กรปกครองส่วนท้องถิ่น</t>
  </si>
  <si>
    <t xml:space="preserve">- เป็นไปตามพระราชบัญญัติ  และหนังสือสั่งการ  ดังนี้  </t>
  </si>
  <si>
    <t xml:space="preserve">เพื่อจ่ายเป็นค่าชำระเงินต้น เงินกู้ธนาคารกรุงไทย จำกัด (มหาชน) </t>
  </si>
  <si>
    <t xml:space="preserve">เพื่อจ่ายเป็นค่าชำระดอกเบี้ยเงินกู้ธนาคารกรุงไทย จำกัด (มหาชน)  </t>
  </si>
  <si>
    <t xml:space="preserve">จ่าย เพื่ออุดหนุนเงินค่าเบี้ยประกันสังคมของพนักงานจ้าง และผู้ดูแลเด็กของศูนย์พัฒนาเด็กเล็ก </t>
  </si>
  <si>
    <t xml:space="preserve">- เป็นไปตามพระราชบัญญัติ </t>
  </si>
  <si>
    <t xml:space="preserve">จราจร  ทาสีและตีเส้น ฯลฯ </t>
  </si>
  <si>
    <t>ของล้อทำด้วยวัสดุพลาสติกแข็ง มีถุงบรรจุล้อ โครงด้ามทำด้วยวัสดุโลหะพับเก็บได้ สามารถวัดระยะได้ทั้งระบบเดินหน้าและ</t>
  </si>
  <si>
    <t>ถอยหลัง จำนวน 2 อันๆ ละ 6,000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</si>
</sst>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  <numFmt numFmtId="190" formatCode="_-* #,##0.0000_-;\-* #,##0.0000_-;_-* &quot;-&quot;??_-;_-@_-"/>
    <numFmt numFmtId="191" formatCode="#,##0_ ;\-#,##0\ "/>
    <numFmt numFmtId="192" formatCode="0,000.\-"/>
    <numFmt numFmtId="193" formatCode="0.0"/>
    <numFmt numFmtId="194" formatCode="_(* #,##0_);_(* \(#,##0\);_(* &quot;-&quot;??_);_(@_)"/>
    <numFmt numFmtId="195" formatCode="_(* #,##0.000_);_(* \(#,##0.000\);_(* &quot;-&quot;??_);_(@_)"/>
    <numFmt numFmtId="196" formatCode="_(* #,##0.0000_);_(* \(#,##0.0000\);_(* &quot;-&quot;??_);_(@_)"/>
    <numFmt numFmtId="197" formatCode="[&lt;=99999999][$-D000000]0\-####\-####;[$-D000000]#\-####\-####"/>
    <numFmt numFmtId="198" formatCode="#,##0;[Red]#,##0"/>
  </numFmts>
  <fonts count="4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6"/>
      <name val="AngsanaUPC"/>
      <family val="1"/>
    </font>
    <font>
      <sz val="16"/>
      <name val="AngsanaUPC"/>
      <family val="1"/>
    </font>
    <font>
      <sz val="14"/>
      <name val="AngsanaUPC"/>
      <family val="1"/>
    </font>
    <font>
      <b/>
      <sz val="18"/>
      <name val="Cordia New"/>
      <family val="2"/>
    </font>
    <font>
      <sz val="16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b/>
      <sz val="14"/>
      <name val="Cordia New"/>
      <family val="2"/>
    </font>
    <font>
      <b/>
      <sz val="15"/>
      <name val="Cordia New"/>
      <family val="2"/>
    </font>
    <font>
      <sz val="18"/>
      <name val="Cordia New"/>
      <family val="2"/>
    </font>
    <font>
      <b/>
      <sz val="17"/>
      <name val="Cordia New"/>
      <family val="2"/>
    </font>
    <font>
      <sz val="15"/>
      <name val="Cordia New"/>
      <family val="2"/>
    </font>
    <font>
      <b/>
      <sz val="16"/>
      <color indexed="10"/>
      <name val="Cordia New"/>
      <family val="2"/>
    </font>
    <font>
      <b/>
      <sz val="20"/>
      <name val="Cordia New"/>
      <family val="2"/>
    </font>
    <font>
      <u/>
      <sz val="16"/>
      <name val="Cordia New"/>
      <family val="2"/>
    </font>
    <font>
      <b/>
      <u/>
      <sz val="19"/>
      <name val="Cordia New"/>
      <family val="2"/>
    </font>
    <font>
      <sz val="19"/>
      <name val="Cordia New"/>
      <family val="2"/>
    </font>
    <font>
      <sz val="20"/>
      <name val="Cordia New"/>
      <family val="2"/>
    </font>
    <font>
      <sz val="13"/>
      <name val="Cordia New"/>
      <family val="2"/>
    </font>
    <font>
      <i/>
      <sz val="15"/>
      <name val="Cordia New"/>
      <family val="2"/>
    </font>
    <font>
      <b/>
      <sz val="12"/>
      <name val="Cordia New"/>
      <family val="2"/>
    </font>
    <font>
      <sz val="12"/>
      <name val="Cordia New"/>
      <family val="2"/>
    </font>
    <font>
      <b/>
      <sz val="13"/>
      <name val="Cordia New"/>
      <family val="2"/>
    </font>
    <font>
      <sz val="15"/>
      <name val="2006_iannnnnBKK"/>
    </font>
    <font>
      <b/>
      <sz val="15"/>
      <name val="2006_iannnnnBKK"/>
    </font>
    <font>
      <b/>
      <u/>
      <sz val="14"/>
      <name val="Cordia New"/>
      <family val="2"/>
    </font>
    <font>
      <b/>
      <sz val="15"/>
      <name val="Copperplate Gothic Bold"/>
      <family val="2"/>
    </font>
    <font>
      <b/>
      <sz val="14.5"/>
      <name val="Cordia New"/>
      <family val="2"/>
    </font>
    <font>
      <sz val="14"/>
      <name val="TH SarabunPSK"/>
      <family val="2"/>
    </font>
    <font>
      <sz val="14"/>
      <color indexed="8"/>
      <name val="Cordia New"/>
      <family val="2"/>
    </font>
    <font>
      <b/>
      <u val="double"/>
      <sz val="15"/>
      <name val="Cordia New"/>
      <family val="2"/>
    </font>
    <font>
      <sz val="14"/>
      <color indexed="63"/>
      <name val="Cordia New"/>
      <family val="2"/>
    </font>
    <font>
      <sz val="16"/>
      <color rgb="FF00B0F0"/>
      <name val="Cordia New"/>
      <family val="2"/>
    </font>
    <font>
      <b/>
      <sz val="16"/>
      <color rgb="FF00B0F0"/>
      <name val="Cordia New"/>
      <family val="2"/>
    </font>
    <font>
      <sz val="15"/>
      <color rgb="FFFF0000"/>
      <name val="Cordia New"/>
      <family val="2"/>
    </font>
    <font>
      <sz val="15"/>
      <color rgb="FF00B0F0"/>
      <name val="Cordia New"/>
      <family val="2"/>
    </font>
    <font>
      <sz val="14"/>
      <color rgb="FF000000"/>
      <name val="Cordia New"/>
      <family val="2"/>
    </font>
    <font>
      <sz val="14"/>
      <color rgb="FF333333"/>
      <name val="Cordia New"/>
      <family val="2"/>
    </font>
    <font>
      <sz val="16"/>
      <color rgb="FFFF0000"/>
      <name val="Cordia New"/>
      <family val="2"/>
    </font>
    <font>
      <b/>
      <sz val="16"/>
      <color rgb="FFFF0000"/>
      <name val="Cordia New"/>
      <family val="2"/>
    </font>
    <font>
      <sz val="15"/>
      <color rgb="FF000000"/>
      <name val="Cordia New"/>
      <family val="2"/>
    </font>
    <font>
      <sz val="16"/>
      <color rgb="FF000000"/>
      <name val="TH SarabunPSK"/>
      <family val="2"/>
    </font>
    <font>
      <b/>
      <sz val="15"/>
      <color rgb="FFFF0000"/>
      <name val="Cordia New"/>
      <family val="2"/>
    </font>
    <font>
      <sz val="16"/>
      <color rgb="FF000000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49" fontId="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1165">
    <xf numFmtId="49" fontId="0" fillId="0" borderId="0" xfId="0"/>
    <xf numFmtId="49" fontId="5" fillId="0" borderId="0" xfId="0" applyFont="1"/>
    <xf numFmtId="49" fontId="4" fillId="0" borderId="0" xfId="0" applyFont="1"/>
    <xf numFmtId="43" fontId="5" fillId="0" borderId="0" xfId="1" applyFont="1"/>
    <xf numFmtId="189" fontId="5" fillId="0" borderId="1" xfId="1" applyNumberFormat="1" applyFont="1" applyBorder="1"/>
    <xf numFmtId="189" fontId="5" fillId="0" borderId="2" xfId="1" applyNumberFormat="1" applyFont="1" applyBorder="1"/>
    <xf numFmtId="189" fontId="5" fillId="0" borderId="3" xfId="1" applyNumberFormat="1" applyFont="1" applyBorder="1"/>
    <xf numFmtId="49" fontId="6" fillId="0" borderId="0" xfId="0" applyFont="1"/>
    <xf numFmtId="49" fontId="4" fillId="0" borderId="0" xfId="0" applyFont="1" applyAlignment="1"/>
    <xf numFmtId="189" fontId="6" fillId="0" borderId="0" xfId="1" applyNumberFormat="1" applyFont="1"/>
    <xf numFmtId="0" fontId="5" fillId="0" borderId="3" xfId="4" applyFont="1" applyBorder="1"/>
    <xf numFmtId="0" fontId="5" fillId="0" borderId="1" xfId="4" applyFont="1" applyBorder="1"/>
    <xf numFmtId="0" fontId="5" fillId="0" borderId="2" xfId="4" applyFont="1" applyBorder="1"/>
    <xf numFmtId="0" fontId="4" fillId="0" borderId="4" xfId="4" applyFont="1" applyBorder="1" applyAlignment="1">
      <alignment horizontal="center"/>
    </xf>
    <xf numFmtId="189" fontId="4" fillId="0" borderId="4" xfId="1" applyNumberFormat="1" applyFont="1" applyBorder="1"/>
    <xf numFmtId="189" fontId="8" fillId="0" borderId="0" xfId="1" applyNumberFormat="1" applyFont="1" applyBorder="1"/>
    <xf numFmtId="49" fontId="8" fillId="0" borderId="0" xfId="0" applyFont="1" applyBorder="1"/>
    <xf numFmtId="49" fontId="8" fillId="0" borderId="0" xfId="0" applyFont="1"/>
    <xf numFmtId="43" fontId="8" fillId="0" borderId="0" xfId="1" applyNumberFormat="1" applyFont="1"/>
    <xf numFmtId="189" fontId="8" fillId="0" borderId="0" xfId="1" applyNumberFormat="1" applyFont="1"/>
    <xf numFmtId="49" fontId="9" fillId="0" borderId="0" xfId="0" applyFont="1"/>
    <xf numFmtId="49" fontId="8" fillId="0" borderId="0" xfId="0" applyFont="1" applyAlignment="1"/>
    <xf numFmtId="43" fontId="8" fillId="0" borderId="0" xfId="1" applyFont="1" applyAlignment="1"/>
    <xf numFmtId="189" fontId="8" fillId="0" borderId="0" xfId="0" applyNumberFormat="1" applyFont="1" applyAlignment="1"/>
    <xf numFmtId="189" fontId="8" fillId="0" borderId="0" xfId="1" applyNumberFormat="1" applyFont="1" applyAlignment="1"/>
    <xf numFmtId="43" fontId="9" fillId="0" borderId="0" xfId="1" applyFont="1" applyAlignment="1"/>
    <xf numFmtId="189" fontId="9" fillId="0" borderId="0" xfId="0" applyNumberFormat="1" applyFont="1" applyAlignment="1"/>
    <xf numFmtId="0" fontId="8" fillId="0" borderId="0" xfId="1" applyNumberFormat="1" applyFont="1" applyAlignment="1">
      <alignment horizontal="center"/>
    </xf>
    <xf numFmtId="43" fontId="8" fillId="0" borderId="0" xfId="1" applyFont="1" applyAlignment="1">
      <alignment horizontal="center"/>
    </xf>
    <xf numFmtId="43" fontId="8" fillId="0" borderId="0" xfId="1" applyFont="1"/>
    <xf numFmtId="189" fontId="9" fillId="0" borderId="0" xfId="1" applyNumberFormat="1" applyFont="1"/>
    <xf numFmtId="43" fontId="9" fillId="0" borderId="0" xfId="1" applyFont="1" applyAlignment="1">
      <alignment horizontal="center" vertical="top"/>
    </xf>
    <xf numFmtId="43" fontId="9" fillId="0" borderId="0" xfId="1" applyFont="1" applyAlignment="1">
      <alignment horizontal="center"/>
    </xf>
    <xf numFmtId="49" fontId="9" fillId="0" borderId="0" xfId="0" applyFont="1" applyAlignment="1">
      <alignment horizontal="center"/>
    </xf>
    <xf numFmtId="49" fontId="9" fillId="0" borderId="0" xfId="0" applyFont="1" applyAlignment="1">
      <alignment horizontal="left"/>
    </xf>
    <xf numFmtId="189" fontId="9" fillId="0" borderId="0" xfId="1" applyNumberFormat="1" applyFont="1" applyBorder="1" applyAlignment="1">
      <alignment horizontal="center"/>
    </xf>
    <xf numFmtId="49" fontId="9" fillId="0" borderId="0" xfId="0" applyFont="1" applyBorder="1" applyAlignment="1">
      <alignment horizontal="center"/>
    </xf>
    <xf numFmtId="49" fontId="9" fillId="0" borderId="5" xfId="0" applyFont="1" applyBorder="1" applyAlignment="1">
      <alignment horizontal="left"/>
    </xf>
    <xf numFmtId="189" fontId="8" fillId="0" borderId="6" xfId="1" applyNumberFormat="1" applyFont="1" applyBorder="1" applyAlignment="1">
      <alignment horizontal="center"/>
    </xf>
    <xf numFmtId="49" fontId="8" fillId="0" borderId="1" xfId="0" applyFont="1" applyBorder="1"/>
    <xf numFmtId="43" fontId="8" fillId="0" borderId="3" xfId="1" applyNumberFormat="1" applyFont="1" applyBorder="1" applyAlignment="1">
      <alignment horizontal="right"/>
    </xf>
    <xf numFmtId="189" fontId="8" fillId="0" borderId="3" xfId="1" applyNumberFormat="1" applyFont="1" applyBorder="1" applyAlignment="1">
      <alignment horizontal="right"/>
    </xf>
    <xf numFmtId="43" fontId="8" fillId="0" borderId="1" xfId="1" applyNumberFormat="1" applyFont="1" applyBorder="1" applyAlignment="1">
      <alignment horizontal="right"/>
    </xf>
    <xf numFmtId="43" fontId="8" fillId="0" borderId="5" xfId="1" applyNumberFormat="1" applyFont="1" applyBorder="1" applyAlignment="1">
      <alignment horizontal="right"/>
    </xf>
    <xf numFmtId="189" fontId="8" fillId="0" borderId="5" xfId="1" applyNumberFormat="1" applyFont="1" applyBorder="1" applyAlignment="1">
      <alignment horizontal="right"/>
    </xf>
    <xf numFmtId="43" fontId="9" fillId="0" borderId="1" xfId="1" applyNumberFormat="1" applyFont="1" applyBorder="1" applyAlignment="1">
      <alignment horizontal="right"/>
    </xf>
    <xf numFmtId="189" fontId="9" fillId="0" borderId="1" xfId="1" applyNumberFormat="1" applyFont="1" applyBorder="1" applyAlignment="1">
      <alignment horizontal="right"/>
    </xf>
    <xf numFmtId="49" fontId="9" fillId="0" borderId="1" xfId="0" applyFont="1" applyBorder="1" applyAlignment="1">
      <alignment horizontal="left"/>
    </xf>
    <xf numFmtId="49" fontId="8" fillId="0" borderId="1" xfId="0" applyFont="1" applyBorder="1" applyAlignment="1">
      <alignment horizontal="left"/>
    </xf>
    <xf numFmtId="49" fontId="9" fillId="0" borderId="1" xfId="0" applyFont="1" applyBorder="1" applyAlignment="1">
      <alignment horizontal="right"/>
    </xf>
    <xf numFmtId="43" fontId="9" fillId="0" borderId="4" xfId="1" applyNumberFormat="1" applyFont="1" applyBorder="1" applyAlignment="1">
      <alignment horizontal="right"/>
    </xf>
    <xf numFmtId="189" fontId="13" fillId="0" borderId="0" xfId="1" applyNumberFormat="1" applyFont="1" applyBorder="1"/>
    <xf numFmtId="49" fontId="13" fillId="0" borderId="0" xfId="0" applyFont="1" applyBorder="1"/>
    <xf numFmtId="49" fontId="7" fillId="0" borderId="0" xfId="0" applyFont="1" applyBorder="1" applyAlignment="1">
      <alignment horizontal="center"/>
    </xf>
    <xf numFmtId="43" fontId="14" fillId="0" borderId="0" xfId="1" applyNumberFormat="1" applyFont="1" applyBorder="1" applyAlignment="1">
      <alignment horizontal="right"/>
    </xf>
    <xf numFmtId="189" fontId="14" fillId="0" borderId="0" xfId="1" applyNumberFormat="1" applyFont="1" applyBorder="1" applyAlignment="1">
      <alignment horizontal="right"/>
    </xf>
    <xf numFmtId="189" fontId="15" fillId="0" borderId="0" xfId="1" applyNumberFormat="1" applyFont="1" applyBorder="1"/>
    <xf numFmtId="49" fontId="15" fillId="0" borderId="0" xfId="0" applyFont="1" applyBorder="1"/>
    <xf numFmtId="43" fontId="8" fillId="0" borderId="1" xfId="1" applyNumberFormat="1" applyFont="1" applyBorder="1" applyAlignment="1">
      <alignment horizontal="right" vertical="center"/>
    </xf>
    <xf numFmtId="189" fontId="8" fillId="0" borderId="3" xfId="1" applyNumberFormat="1" applyFont="1" applyBorder="1" applyAlignment="1">
      <alignment horizontal="center"/>
    </xf>
    <xf numFmtId="49" fontId="8" fillId="0" borderId="1" xfId="0" applyFont="1" applyFill="1" applyBorder="1" applyAlignment="1">
      <alignment horizontal="left" vertical="top" wrapText="1"/>
    </xf>
    <xf numFmtId="43" fontId="8" fillId="0" borderId="1" xfId="1" applyNumberFormat="1" applyFont="1" applyFill="1" applyBorder="1" applyAlignment="1">
      <alignment horizontal="center" vertical="center"/>
    </xf>
    <xf numFmtId="189" fontId="8" fillId="0" borderId="1" xfId="1" applyNumberFormat="1" applyFont="1" applyFill="1" applyBorder="1" applyAlignment="1">
      <alignment horizontal="right"/>
    </xf>
    <xf numFmtId="49" fontId="15" fillId="0" borderId="0" xfId="0" applyFont="1" applyFill="1" applyBorder="1"/>
    <xf numFmtId="49" fontId="8" fillId="0" borderId="1" xfId="0" applyFont="1" applyFill="1" applyBorder="1"/>
    <xf numFmtId="49" fontId="8" fillId="0" borderId="2" xfId="0" applyFont="1" applyBorder="1"/>
    <xf numFmtId="189" fontId="7" fillId="0" borderId="7" xfId="1" applyNumberFormat="1" applyFont="1" applyBorder="1" applyAlignment="1">
      <alignment horizontal="right"/>
    </xf>
    <xf numFmtId="189" fontId="8" fillId="0" borderId="8" xfId="1" applyNumberFormat="1" applyFont="1" applyBorder="1"/>
    <xf numFmtId="49" fontId="8" fillId="0" borderId="8" xfId="0" applyFont="1" applyBorder="1"/>
    <xf numFmtId="49" fontId="9" fillId="0" borderId="0" xfId="0" applyFont="1" applyBorder="1" applyAlignment="1">
      <alignment horizontal="right"/>
    </xf>
    <xf numFmtId="43" fontId="9" fillId="0" borderId="0" xfId="1" applyNumberFormat="1" applyFont="1" applyBorder="1" applyAlignment="1">
      <alignment horizontal="right"/>
    </xf>
    <xf numFmtId="189" fontId="9" fillId="0" borderId="0" xfId="1" applyNumberFormat="1" applyFont="1" applyBorder="1" applyAlignment="1">
      <alignment horizontal="right"/>
    </xf>
    <xf numFmtId="49" fontId="9" fillId="0" borderId="8" xfId="0" applyFont="1" applyFill="1" applyBorder="1"/>
    <xf numFmtId="43" fontId="9" fillId="0" borderId="8" xfId="1" applyNumberFormat="1" applyFont="1" applyFill="1" applyBorder="1"/>
    <xf numFmtId="189" fontId="9" fillId="0" borderId="8" xfId="1" applyNumberFormat="1" applyFont="1" applyFill="1" applyBorder="1"/>
    <xf numFmtId="189" fontId="8" fillId="0" borderId="8" xfId="1" applyNumberFormat="1" applyFont="1" applyFill="1" applyBorder="1"/>
    <xf numFmtId="49" fontId="8" fillId="0" borderId="8" xfId="0" applyFont="1" applyFill="1" applyBorder="1"/>
    <xf numFmtId="49" fontId="8" fillId="2" borderId="8" xfId="0" applyFont="1" applyFill="1" applyBorder="1"/>
    <xf numFmtId="43" fontId="8" fillId="0" borderId="8" xfId="1" applyNumberFormat="1" applyFont="1" applyFill="1" applyBorder="1"/>
    <xf numFmtId="189" fontId="8" fillId="0" borderId="8" xfId="1" applyNumberFormat="1" applyFont="1" applyFill="1" applyBorder="1" applyAlignment="1">
      <alignment horizontal="center"/>
    </xf>
    <xf numFmtId="43" fontId="8" fillId="0" borderId="8" xfId="1" applyNumberFormat="1" applyFont="1" applyBorder="1"/>
    <xf numFmtId="189" fontId="8" fillId="0" borderId="8" xfId="1" applyNumberFormat="1" applyFont="1" applyBorder="1" applyAlignment="1">
      <alignment horizontal="center"/>
    </xf>
    <xf numFmtId="189" fontId="13" fillId="0" borderId="8" xfId="1" applyNumberFormat="1" applyFont="1" applyBorder="1"/>
    <xf numFmtId="49" fontId="13" fillId="0" borderId="8" xfId="0" applyFont="1" applyBorder="1"/>
    <xf numFmtId="49" fontId="7" fillId="0" borderId="8" xfId="0" applyFont="1" applyBorder="1" applyAlignment="1">
      <alignment horizontal="center" vertical="center" wrapText="1"/>
    </xf>
    <xf numFmtId="43" fontId="7" fillId="0" borderId="8" xfId="1" applyNumberFormat="1" applyFont="1" applyBorder="1" applyAlignment="1">
      <alignment horizontal="center" vertical="center" wrapText="1"/>
    </xf>
    <xf numFmtId="189" fontId="7" fillId="0" borderId="8" xfId="1" applyNumberFormat="1" applyFont="1" applyBorder="1" applyAlignment="1">
      <alignment horizontal="center" vertical="center" wrapText="1"/>
    </xf>
    <xf numFmtId="189" fontId="8" fillId="0" borderId="8" xfId="1" applyNumberFormat="1" applyFont="1" applyBorder="1" applyAlignment="1">
      <alignment horizontal="center" vertical="center" wrapText="1"/>
    </xf>
    <xf numFmtId="49" fontId="8" fillId="0" borderId="8" xfId="0" applyFont="1" applyBorder="1" applyAlignment="1">
      <alignment horizontal="center" vertical="center" wrapText="1"/>
    </xf>
    <xf numFmtId="49" fontId="8" fillId="0" borderId="8" xfId="0" applyFont="1" applyBorder="1" applyAlignment="1">
      <alignment horizontal="center"/>
    </xf>
    <xf numFmtId="43" fontId="8" fillId="0" borderId="9" xfId="1" applyNumberFormat="1" applyFont="1" applyBorder="1"/>
    <xf numFmtId="189" fontId="8" fillId="0" borderId="8" xfId="1" applyNumberFormat="1" applyFont="1" applyBorder="1" applyAlignment="1">
      <alignment horizontal="left"/>
    </xf>
    <xf numFmtId="49" fontId="9" fillId="0" borderId="8" xfId="0" applyFont="1" applyBorder="1"/>
    <xf numFmtId="43" fontId="8" fillId="0" borderId="10" xfId="1" applyNumberFormat="1" applyFont="1" applyBorder="1"/>
    <xf numFmtId="189" fontId="9" fillId="0" borderId="8" xfId="1" applyNumberFormat="1" applyFont="1" applyBorder="1"/>
    <xf numFmtId="49" fontId="9" fillId="0" borderId="8" xfId="0" applyFont="1" applyFill="1" applyBorder="1" applyAlignment="1">
      <alignment horizontal="center"/>
    </xf>
    <xf numFmtId="2" fontId="9" fillId="0" borderId="8" xfId="1" applyNumberFormat="1" applyFont="1" applyFill="1" applyBorder="1"/>
    <xf numFmtId="189" fontId="9" fillId="0" borderId="8" xfId="1" applyNumberFormat="1" applyFont="1" applyFill="1" applyBorder="1" applyAlignment="1">
      <alignment horizontal="center"/>
    </xf>
    <xf numFmtId="189" fontId="16" fillId="0" borderId="8" xfId="1" applyNumberFormat="1" applyFont="1" applyFill="1" applyBorder="1" applyAlignment="1">
      <alignment horizontal="center"/>
    </xf>
    <xf numFmtId="43" fontId="9" fillId="0" borderId="8" xfId="1" applyNumberFormat="1" applyFont="1" applyBorder="1"/>
    <xf numFmtId="189" fontId="9" fillId="0" borderId="8" xfId="1" applyNumberFormat="1" applyFont="1" applyBorder="1" applyAlignment="1">
      <alignment horizontal="right"/>
    </xf>
    <xf numFmtId="49" fontId="11" fillId="0" borderId="0" xfId="0" applyFont="1" applyAlignment="1">
      <alignment wrapText="1"/>
    </xf>
    <xf numFmtId="49" fontId="12" fillId="0" borderId="0" xfId="0" applyFont="1" applyAlignment="1">
      <alignment wrapText="1"/>
    </xf>
    <xf numFmtId="49" fontId="8" fillId="0" borderId="1" xfId="0" applyFont="1" applyBorder="1" applyAlignment="1">
      <alignment horizontal="left" vertical="top" wrapText="1"/>
    </xf>
    <xf numFmtId="43" fontId="8" fillId="0" borderId="0" xfId="1" applyFont="1" applyAlignment="1">
      <alignment vertical="center"/>
    </xf>
    <xf numFmtId="189" fontId="9" fillId="0" borderId="0" xfId="0" applyNumberFormat="1" applyFont="1" applyAlignment="1">
      <alignment vertical="center"/>
    </xf>
    <xf numFmtId="0" fontId="8" fillId="0" borderId="0" xfId="4" applyFont="1"/>
    <xf numFmtId="189" fontId="9" fillId="0" borderId="11" xfId="1" applyNumberFormat="1" applyFont="1" applyBorder="1" applyAlignment="1">
      <alignment horizontal="center"/>
    </xf>
    <xf numFmtId="0" fontId="9" fillId="0" borderId="11" xfId="4" applyFont="1" applyBorder="1"/>
    <xf numFmtId="189" fontId="9" fillId="0" borderId="11" xfId="1" applyNumberFormat="1" applyFont="1" applyBorder="1"/>
    <xf numFmtId="0" fontId="9" fillId="0" borderId="0" xfId="4" applyFont="1"/>
    <xf numFmtId="0" fontId="8" fillId="0" borderId="12" xfId="4" applyFont="1" applyBorder="1"/>
    <xf numFmtId="0" fontId="8" fillId="0" borderId="13" xfId="4" applyFont="1" applyBorder="1"/>
    <xf numFmtId="189" fontId="8" fillId="0" borderId="3" xfId="1" applyNumberFormat="1" applyFont="1" applyBorder="1"/>
    <xf numFmtId="0" fontId="8" fillId="0" borderId="14" xfId="4" applyFont="1" applyBorder="1"/>
    <xf numFmtId="0" fontId="8" fillId="0" borderId="15" xfId="4" applyFont="1" applyBorder="1"/>
    <xf numFmtId="189" fontId="8" fillId="0" borderId="2" xfId="1" applyNumberFormat="1" applyFont="1" applyBorder="1"/>
    <xf numFmtId="0" fontId="8" fillId="0" borderId="16" xfId="4" applyFont="1" applyBorder="1"/>
    <xf numFmtId="0" fontId="8" fillId="0" borderId="17" xfId="4" applyFont="1" applyBorder="1"/>
    <xf numFmtId="189" fontId="8" fillId="0" borderId="1" xfId="1" applyNumberFormat="1" applyFont="1" applyBorder="1"/>
    <xf numFmtId="0" fontId="8" fillId="0" borderId="18" xfId="4" applyFont="1" applyBorder="1"/>
    <xf numFmtId="0" fontId="8" fillId="0" borderId="19" xfId="4" applyFont="1" applyBorder="1"/>
    <xf numFmtId="189" fontId="8" fillId="0" borderId="20" xfId="1" applyNumberFormat="1" applyFont="1" applyBorder="1"/>
    <xf numFmtId="189" fontId="9" fillId="0" borderId="4" xfId="1" applyNumberFormat="1" applyFont="1" applyBorder="1" applyAlignment="1">
      <alignment horizontal="center" vertical="center" wrapText="1"/>
    </xf>
    <xf numFmtId="189" fontId="9" fillId="0" borderId="0" xfId="4" applyNumberFormat="1" applyFont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  <xf numFmtId="189" fontId="36" fillId="0" borderId="0" xfId="1" applyNumberFormat="1" applyFont="1" applyBorder="1"/>
    <xf numFmtId="189" fontId="9" fillId="0" borderId="21" xfId="1" applyNumberFormat="1" applyFont="1" applyBorder="1" applyAlignment="1">
      <alignment horizontal="center" vertical="center"/>
    </xf>
    <xf numFmtId="189" fontId="9" fillId="0" borderId="0" xfId="1" applyNumberFormat="1" applyFont="1" applyBorder="1" applyAlignment="1">
      <alignment horizontal="center" vertical="center"/>
    </xf>
    <xf numFmtId="49" fontId="9" fillId="0" borderId="0" xfId="0" applyFont="1" applyAlignment="1">
      <alignment horizontal="center" vertical="center"/>
    </xf>
    <xf numFmtId="189" fontId="37" fillId="0" borderId="0" xfId="1" applyNumberFormat="1" applyFont="1" applyBorder="1" applyAlignment="1">
      <alignment horizontal="center" vertical="center"/>
    </xf>
    <xf numFmtId="49" fontId="37" fillId="0" borderId="0" xfId="0" applyFont="1" applyAlignment="1">
      <alignment horizontal="center"/>
    </xf>
    <xf numFmtId="189" fontId="36" fillId="0" borderId="0" xfId="1" applyNumberFormat="1" applyFont="1"/>
    <xf numFmtId="49" fontId="9" fillId="0" borderId="11" xfId="0" applyFont="1" applyBorder="1"/>
    <xf numFmtId="49" fontId="8" fillId="0" borderId="12" xfId="0" applyFont="1" applyBorder="1"/>
    <xf numFmtId="49" fontId="8" fillId="0" borderId="13" xfId="0" applyFont="1" applyBorder="1"/>
    <xf numFmtId="49" fontId="8" fillId="0" borderId="14" xfId="0" applyFont="1" applyBorder="1"/>
    <xf numFmtId="49" fontId="8" fillId="0" borderId="15" xfId="0" applyFont="1" applyBorder="1"/>
    <xf numFmtId="189" fontId="8" fillId="0" borderId="5" xfId="1" applyNumberFormat="1" applyFont="1" applyBorder="1"/>
    <xf numFmtId="49" fontId="8" fillId="0" borderId="16" xfId="0" applyFont="1" applyBorder="1"/>
    <xf numFmtId="49" fontId="8" fillId="0" borderId="17" xfId="0" applyFont="1" applyBorder="1"/>
    <xf numFmtId="49" fontId="8" fillId="0" borderId="21" xfId="0" applyFont="1" applyBorder="1"/>
    <xf numFmtId="49" fontId="8" fillId="0" borderId="22" xfId="0" applyFont="1" applyBorder="1"/>
    <xf numFmtId="189" fontId="9" fillId="0" borderId="11" xfId="1" applyNumberFormat="1" applyFont="1" applyBorder="1" applyAlignment="1">
      <alignment horizontal="center" vertical="center"/>
    </xf>
    <xf numFmtId="189" fontId="37" fillId="0" borderId="0" xfId="1" applyNumberFormat="1" applyFont="1" applyBorder="1"/>
    <xf numFmtId="49" fontId="9" fillId="0" borderId="0" xfId="0" applyFont="1" applyBorder="1" applyAlignment="1">
      <alignment horizontal="center" vertical="center"/>
    </xf>
    <xf numFmtId="189" fontId="9" fillId="0" borderId="0" xfId="1" applyNumberFormat="1" applyFont="1" applyFill="1" applyBorder="1" applyAlignment="1">
      <alignment horizontal="center" vertical="center" wrapText="1"/>
    </xf>
    <xf numFmtId="189" fontId="9" fillId="0" borderId="0" xfId="1" applyNumberFormat="1" applyFont="1" applyBorder="1"/>
    <xf numFmtId="189" fontId="9" fillId="0" borderId="3" xfId="1" applyNumberFormat="1" applyFont="1" applyBorder="1"/>
    <xf numFmtId="189" fontId="9" fillId="0" borderId="5" xfId="1" applyNumberFormat="1" applyFont="1" applyBorder="1"/>
    <xf numFmtId="49" fontId="9" fillId="0" borderId="11" xfId="0" applyFont="1" applyBorder="1" applyAlignment="1">
      <alignment vertical="center" wrapText="1"/>
    </xf>
    <xf numFmtId="49" fontId="9" fillId="0" borderId="11" xfId="0" applyFont="1" applyBorder="1" applyAlignment="1">
      <alignment vertical="center"/>
    </xf>
    <xf numFmtId="189" fontId="9" fillId="0" borderId="4" xfId="1" applyNumberFormat="1" applyFont="1" applyBorder="1" applyAlignment="1">
      <alignment horizontal="center" vertical="center"/>
    </xf>
    <xf numFmtId="189" fontId="8" fillId="0" borderId="23" xfId="1" applyNumberFormat="1" applyFont="1" applyBorder="1"/>
    <xf numFmtId="49" fontId="8" fillId="0" borderId="0" xfId="0" applyFont="1" applyAlignment="1">
      <alignment horizontal="center" vertical="center" wrapText="1"/>
    </xf>
    <xf numFmtId="191" fontId="9" fillId="0" borderId="0" xfId="1" applyNumberFormat="1" applyFont="1"/>
    <xf numFmtId="49" fontId="9" fillId="0" borderId="3" xfId="0" applyFont="1" applyBorder="1" applyAlignment="1">
      <alignment horizontal="left"/>
    </xf>
    <xf numFmtId="49" fontId="8" fillId="0" borderId="0" xfId="0" applyFont="1" applyAlignment="1">
      <alignment horizontal="center"/>
    </xf>
    <xf numFmtId="189" fontId="9" fillId="0" borderId="1" xfId="1" applyNumberFormat="1" applyFont="1" applyBorder="1"/>
    <xf numFmtId="49" fontId="9" fillId="0" borderId="1" xfId="0" applyFont="1" applyBorder="1"/>
    <xf numFmtId="189" fontId="8" fillId="0" borderId="11" xfId="1" applyNumberFormat="1" applyFont="1" applyBorder="1"/>
    <xf numFmtId="189" fontId="9" fillId="0" borderId="11" xfId="1" applyNumberFormat="1" applyFont="1" applyBorder="1" applyAlignment="1">
      <alignment vertical="center" wrapText="1"/>
    </xf>
    <xf numFmtId="49" fontId="9" fillId="0" borderId="0" xfId="0" applyFont="1" applyBorder="1" applyAlignment="1">
      <alignment horizontal="center" vertical="center" wrapText="1"/>
    </xf>
    <xf numFmtId="189" fontId="9" fillId="0" borderId="0" xfId="1" applyNumberFormat="1" applyFont="1" applyBorder="1" applyAlignment="1">
      <alignment horizontal="center" vertical="center" wrapText="1"/>
    </xf>
    <xf numFmtId="49" fontId="8" fillId="0" borderId="0" xfId="0" applyFont="1" applyAlignment="1">
      <alignment horizontal="left"/>
    </xf>
    <xf numFmtId="0" fontId="9" fillId="0" borderId="10" xfId="4" applyFont="1" applyBorder="1" applyAlignment="1">
      <alignment horizontal="center"/>
    </xf>
    <xf numFmtId="189" fontId="9" fillId="0" borderId="10" xfId="1" applyNumberFormat="1" applyFont="1" applyBorder="1" applyAlignment="1">
      <alignment horizontal="center"/>
    </xf>
    <xf numFmtId="0" fontId="8" fillId="0" borderId="10" xfId="4" applyFont="1" applyBorder="1"/>
    <xf numFmtId="0" fontId="9" fillId="0" borderId="8" xfId="4" applyFont="1" applyBorder="1" applyAlignment="1">
      <alignment horizontal="center"/>
    </xf>
    <xf numFmtId="189" fontId="9" fillId="0" borderId="8" xfId="1" applyNumberFormat="1" applyFont="1" applyBorder="1" applyAlignment="1">
      <alignment horizontal="center"/>
    </xf>
    <xf numFmtId="0" fontId="8" fillId="0" borderId="8" xfId="4" applyFont="1" applyBorder="1"/>
    <xf numFmtId="0" fontId="9" fillId="0" borderId="8" xfId="4" applyFont="1" applyBorder="1" applyAlignment="1">
      <alignment horizontal="left"/>
    </xf>
    <xf numFmtId="0" fontId="9" fillId="0" borderId="8" xfId="4" applyFont="1" applyBorder="1" applyAlignment="1"/>
    <xf numFmtId="192" fontId="9" fillId="0" borderId="8" xfId="0" applyNumberFormat="1" applyFont="1" applyBorder="1" applyAlignment="1"/>
    <xf numFmtId="0" fontId="9" fillId="0" borderId="8" xfId="4" applyFont="1" applyBorder="1"/>
    <xf numFmtId="0" fontId="20" fillId="0" borderId="8" xfId="4" applyFont="1" applyBorder="1"/>
    <xf numFmtId="189" fontId="20" fillId="0" borderId="8" xfId="1" applyNumberFormat="1" applyFont="1" applyBorder="1"/>
    <xf numFmtId="189" fontId="9" fillId="0" borderId="8" xfId="4" applyNumberFormat="1" applyFont="1" applyBorder="1" applyAlignment="1">
      <alignment horizontal="left"/>
    </xf>
    <xf numFmtId="0" fontId="8" fillId="0" borderId="8" xfId="4" applyFont="1" applyBorder="1" applyAlignment="1"/>
    <xf numFmtId="0" fontId="8" fillId="0" borderId="8" xfId="4" applyFont="1" applyBorder="1" applyAlignment="1">
      <alignment horizontal="center"/>
    </xf>
    <xf numFmtId="0" fontId="8" fillId="0" borderId="8" xfId="4" applyFont="1" applyBorder="1" applyAlignment="1">
      <alignment horizontal="left"/>
    </xf>
    <xf numFmtId="189" fontId="9" fillId="0" borderId="8" xfId="1" applyNumberFormat="1" applyFont="1" applyBorder="1" applyAlignment="1">
      <alignment horizontal="left"/>
    </xf>
    <xf numFmtId="0" fontId="13" fillId="0" borderId="8" xfId="4" applyFont="1" applyBorder="1" applyAlignment="1"/>
    <xf numFmtId="189" fontId="9" fillId="0" borderId="8" xfId="4" applyNumberFormat="1" applyFont="1" applyBorder="1"/>
    <xf numFmtId="0" fontId="15" fillId="0" borderId="8" xfId="4" applyFont="1" applyBorder="1" applyAlignment="1"/>
    <xf numFmtId="0" fontId="7" fillId="0" borderId="8" xfId="4" applyFont="1" applyBorder="1" applyAlignment="1">
      <alignment horizontal="center"/>
    </xf>
    <xf numFmtId="189" fontId="9" fillId="0" borderId="8" xfId="4" applyNumberFormat="1" applyFont="1" applyBorder="1" applyAlignment="1">
      <alignment horizontal="center"/>
    </xf>
    <xf numFmtId="189" fontId="9" fillId="0" borderId="8" xfId="1" applyNumberFormat="1" applyFont="1" applyBorder="1" applyAlignment="1"/>
    <xf numFmtId="189" fontId="8" fillId="0" borderId="8" xfId="1" applyNumberFormat="1" applyFont="1" applyBorder="1" applyAlignment="1"/>
    <xf numFmtId="0" fontId="7" fillId="0" borderId="8" xfId="4" applyFont="1" applyBorder="1" applyAlignment="1">
      <alignment horizontal="left"/>
    </xf>
    <xf numFmtId="0" fontId="21" fillId="0" borderId="8" xfId="4" applyFont="1" applyBorder="1"/>
    <xf numFmtId="189" fontId="21" fillId="0" borderId="8" xfId="1" applyNumberFormat="1" applyFont="1" applyBorder="1"/>
    <xf numFmtId="189" fontId="9" fillId="0" borderId="8" xfId="4" applyNumberFormat="1" applyFont="1" applyBorder="1" applyAlignment="1">
      <alignment horizontal="right"/>
    </xf>
    <xf numFmtId="192" fontId="8" fillId="0" borderId="8" xfId="2" applyNumberFormat="1" applyFont="1" applyBorder="1"/>
    <xf numFmtId="0" fontId="8" fillId="0" borderId="24" xfId="4" applyFont="1" applyBorder="1"/>
    <xf numFmtId="189" fontId="8" fillId="0" borderId="24" xfId="1" applyNumberFormat="1" applyFont="1" applyBorder="1"/>
    <xf numFmtId="0" fontId="8" fillId="0" borderId="0" xfId="4" applyFont="1" applyBorder="1"/>
    <xf numFmtId="0" fontId="8" fillId="0" borderId="0" xfId="4" applyFont="1" applyBorder="1" applyAlignment="1">
      <alignment horizontal="left"/>
    </xf>
    <xf numFmtId="0" fontId="8" fillId="0" borderId="0" xfId="4" applyFont="1" applyBorder="1" applyAlignment="1"/>
    <xf numFmtId="49" fontId="8" fillId="0" borderId="10" xfId="0" applyFont="1" applyBorder="1"/>
    <xf numFmtId="194" fontId="9" fillId="0" borderId="3" xfId="1" applyNumberFormat="1" applyFont="1" applyBorder="1" applyAlignment="1">
      <alignment horizontal="center" vertical="center" wrapText="1"/>
    </xf>
    <xf numFmtId="187" fontId="9" fillId="0" borderId="3" xfId="1" applyNumberFormat="1" applyFont="1" applyBorder="1" applyAlignment="1">
      <alignment horizontal="center" vertical="center" wrapText="1"/>
    </xf>
    <xf numFmtId="194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194" fontId="9" fillId="0" borderId="6" xfId="1" applyNumberFormat="1" applyFont="1" applyBorder="1" applyAlignment="1">
      <alignment horizontal="center" vertical="center" wrapText="1"/>
    </xf>
    <xf numFmtId="187" fontId="9" fillId="0" borderId="6" xfId="1" applyNumberFormat="1" applyFont="1" applyBorder="1" applyAlignment="1">
      <alignment horizontal="center" vertical="center" wrapText="1"/>
    </xf>
    <xf numFmtId="194" fontId="9" fillId="0" borderId="1" xfId="1" applyNumberFormat="1" applyFont="1" applyBorder="1" applyAlignment="1">
      <alignment horizontal="center" vertical="center"/>
    </xf>
    <xf numFmtId="187" fontId="9" fillId="0" borderId="1" xfId="1" applyNumberFormat="1" applyFont="1" applyBorder="1" applyAlignment="1">
      <alignment horizontal="center" vertical="center"/>
    </xf>
    <xf numFmtId="194" fontId="8" fillId="0" borderId="1" xfId="1" applyNumberFormat="1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43" fontId="9" fillId="0" borderId="1" xfId="1" applyFont="1" applyBorder="1"/>
    <xf numFmtId="0" fontId="8" fillId="0" borderId="2" xfId="0" applyNumberFormat="1" applyFont="1" applyBorder="1" applyAlignment="1">
      <alignment horizontal="left" vertical="center"/>
    </xf>
    <xf numFmtId="194" fontId="8" fillId="0" borderId="2" xfId="1" applyNumberFormat="1" applyFont="1" applyBorder="1" applyAlignment="1">
      <alignment horizontal="center" vertical="center"/>
    </xf>
    <xf numFmtId="187" fontId="8" fillId="0" borderId="2" xfId="1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right" vertical="center"/>
    </xf>
    <xf numFmtId="187" fontId="9" fillId="0" borderId="11" xfId="1" applyNumberFormat="1" applyFont="1" applyBorder="1" applyAlignment="1">
      <alignment horizontal="center" vertical="center"/>
    </xf>
    <xf numFmtId="187" fontId="8" fillId="0" borderId="11" xfId="1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left" vertical="center"/>
    </xf>
    <xf numFmtId="194" fontId="9" fillId="0" borderId="0" xfId="1" applyNumberFormat="1" applyFont="1" applyBorder="1" applyAlignment="1">
      <alignment horizontal="center" vertical="center"/>
    </xf>
    <xf numFmtId="187" fontId="9" fillId="0" borderId="0" xfId="1" applyNumberFormat="1" applyFont="1" applyBorder="1" applyAlignment="1">
      <alignment horizontal="center" vertical="center"/>
    </xf>
    <xf numFmtId="187" fontId="9" fillId="0" borderId="6" xfId="1" applyNumberFormat="1" applyFont="1" applyBorder="1" applyAlignment="1">
      <alignment horizontal="center" vertical="center"/>
    </xf>
    <xf numFmtId="43" fontId="8" fillId="0" borderId="1" xfId="1" applyFont="1" applyBorder="1"/>
    <xf numFmtId="0" fontId="8" fillId="0" borderId="1" xfId="0" applyNumberFormat="1" applyFont="1" applyBorder="1" applyAlignment="1">
      <alignment horizontal="left" vertical="top" wrapText="1"/>
    </xf>
    <xf numFmtId="194" fontId="8" fillId="0" borderId="1" xfId="1" applyNumberFormat="1" applyFont="1" applyBorder="1" applyAlignment="1">
      <alignment horizontal="center" vertical="center" wrapText="1"/>
    </xf>
    <xf numFmtId="187" fontId="8" fillId="0" borderId="1" xfId="1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194" fontId="8" fillId="0" borderId="3" xfId="1" applyNumberFormat="1" applyFont="1" applyBorder="1" applyAlignment="1">
      <alignment horizontal="center" vertical="center"/>
    </xf>
    <xf numFmtId="187" fontId="8" fillId="0" borderId="3" xfId="1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/>
    </xf>
    <xf numFmtId="0" fontId="8" fillId="0" borderId="2" xfId="0" applyNumberFormat="1" applyFont="1" applyBorder="1" applyAlignment="1">
      <alignment horizontal="left" vertical="top"/>
    </xf>
    <xf numFmtId="0" fontId="9" fillId="0" borderId="11" xfId="0" applyNumberFormat="1" applyFont="1" applyBorder="1" applyAlignment="1">
      <alignment horizontal="right" vertical="top"/>
    </xf>
    <xf numFmtId="0" fontId="9" fillId="0" borderId="25" xfId="0" applyNumberFormat="1" applyFont="1" applyBorder="1" applyAlignment="1">
      <alignment horizontal="right" vertical="top"/>
    </xf>
    <xf numFmtId="43" fontId="8" fillId="0" borderId="3" xfId="1" applyFont="1" applyBorder="1"/>
    <xf numFmtId="0" fontId="9" fillId="0" borderId="0" xfId="0" applyNumberFormat="1" applyFont="1" applyBorder="1" applyAlignment="1">
      <alignment horizontal="right" vertical="top"/>
    </xf>
    <xf numFmtId="187" fontId="9" fillId="0" borderId="11" xfId="1" applyNumberFormat="1" applyFont="1" applyBorder="1" applyAlignment="1">
      <alignment horizontal="center" vertical="center" wrapText="1"/>
    </xf>
    <xf numFmtId="194" fontId="9" fillId="0" borderId="11" xfId="1" applyNumberFormat="1" applyFont="1" applyBorder="1" applyAlignment="1">
      <alignment horizontal="center" vertical="center" wrapText="1"/>
    </xf>
    <xf numFmtId="187" fontId="9" fillId="0" borderId="5" xfId="1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top"/>
    </xf>
    <xf numFmtId="0" fontId="8" fillId="0" borderId="3" xfId="0" applyNumberFormat="1" applyFont="1" applyBorder="1" applyAlignment="1">
      <alignment horizontal="left" vertical="top"/>
    </xf>
    <xf numFmtId="194" fontId="8" fillId="0" borderId="1" xfId="1" applyNumberFormat="1" applyFont="1" applyBorder="1" applyAlignment="1">
      <alignment horizontal="left" vertical="center" wrapText="1"/>
    </xf>
    <xf numFmtId="187" fontId="8" fillId="0" borderId="1" xfId="1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top"/>
    </xf>
    <xf numFmtId="49" fontId="9" fillId="0" borderId="1" xfId="0" applyFont="1" applyBorder="1" applyAlignment="1">
      <alignment horizontal="left" wrapText="1"/>
    </xf>
    <xf numFmtId="43" fontId="8" fillId="0" borderId="1" xfId="1" applyFont="1" applyBorder="1" applyAlignment="1">
      <alignment vertical="center"/>
    </xf>
    <xf numFmtId="49" fontId="8" fillId="0" borderId="3" xfId="0" applyFont="1" applyBorder="1" applyAlignment="1">
      <alignment horizontal="left" wrapText="1"/>
    </xf>
    <xf numFmtId="43" fontId="8" fillId="0" borderId="3" xfId="1" applyFont="1" applyBorder="1" applyAlignment="1">
      <alignment vertical="center"/>
    </xf>
    <xf numFmtId="49" fontId="8" fillId="0" borderId="8" xfId="0" applyFont="1" applyBorder="1" applyAlignment="1">
      <alignment horizontal="left"/>
    </xf>
    <xf numFmtId="0" fontId="8" fillId="0" borderId="3" xfId="0" applyNumberFormat="1" applyFont="1" applyBorder="1" applyAlignment="1">
      <alignment horizontal="left" vertical="top" wrapText="1"/>
    </xf>
    <xf numFmtId="187" fontId="8" fillId="0" borderId="1" xfId="1" applyNumberFormat="1" applyFont="1" applyBorder="1" applyAlignment="1">
      <alignment horizontal="right" vertical="center"/>
    </xf>
    <xf numFmtId="43" fontId="8" fillId="0" borderId="1" xfId="1" applyFont="1" applyBorder="1" applyAlignment="1">
      <alignment horizontal="center" vertical="center"/>
    </xf>
    <xf numFmtId="49" fontId="8" fillId="0" borderId="1" xfId="0" applyFont="1" applyBorder="1" applyAlignment="1">
      <alignment horizontal="left" wrapText="1"/>
    </xf>
    <xf numFmtId="49" fontId="8" fillId="0" borderId="1" xfId="0" applyFont="1" applyBorder="1" applyAlignment="1">
      <alignment vertical="center"/>
    </xf>
    <xf numFmtId="49" fontId="8" fillId="0" borderId="1" xfId="0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top" wrapText="1"/>
    </xf>
    <xf numFmtId="196" fontId="9" fillId="0" borderId="1" xfId="1" applyNumberFormat="1" applyFont="1" applyBorder="1" applyAlignment="1">
      <alignment horizontal="center" vertical="center" wrapText="1"/>
    </xf>
    <xf numFmtId="196" fontId="8" fillId="0" borderId="1" xfId="1" applyNumberFormat="1" applyFont="1" applyBorder="1" applyAlignment="1">
      <alignment horizontal="center" vertical="center" wrapText="1"/>
    </xf>
    <xf numFmtId="49" fontId="9" fillId="0" borderId="11" xfId="0" applyFont="1" applyBorder="1" applyAlignment="1">
      <alignment horizontal="right"/>
    </xf>
    <xf numFmtId="43" fontId="9" fillId="0" borderId="11" xfId="1" applyFont="1" applyBorder="1"/>
    <xf numFmtId="43" fontId="9" fillId="0" borderId="26" xfId="1" applyFont="1" applyBorder="1"/>
    <xf numFmtId="43" fontId="9" fillId="0" borderId="0" xfId="1" applyFont="1" applyBorder="1"/>
    <xf numFmtId="187" fontId="8" fillId="0" borderId="0" xfId="1" applyNumberFormat="1" applyFont="1" applyBorder="1" applyAlignment="1">
      <alignment horizontal="center" vertical="center"/>
    </xf>
    <xf numFmtId="2" fontId="8" fillId="0" borderId="1" xfId="0" applyNumberFormat="1" applyFont="1" applyBorder="1"/>
    <xf numFmtId="43" fontId="8" fillId="0" borderId="2" xfId="1" applyFont="1" applyBorder="1"/>
    <xf numFmtId="43" fontId="8" fillId="0" borderId="2" xfId="1" applyFont="1" applyBorder="1" applyAlignment="1">
      <alignment vertical="center"/>
    </xf>
    <xf numFmtId="43" fontId="8" fillId="0" borderId="11" xfId="1" applyFont="1" applyBorder="1" applyAlignment="1">
      <alignment vertical="center"/>
    </xf>
    <xf numFmtId="49" fontId="9" fillId="0" borderId="3" xfId="0" applyFont="1" applyBorder="1"/>
    <xf numFmtId="49" fontId="8" fillId="0" borderId="3" xfId="0" applyFont="1" applyBorder="1"/>
    <xf numFmtId="43" fontId="8" fillId="0" borderId="20" xfId="1" applyFont="1" applyBorder="1" applyAlignment="1">
      <alignment vertical="center"/>
    </xf>
    <xf numFmtId="43" fontId="9" fillId="0" borderId="25" xfId="1" applyFont="1" applyBorder="1"/>
    <xf numFmtId="43" fontId="9" fillId="0" borderId="27" xfId="1" applyFont="1" applyBorder="1"/>
    <xf numFmtId="43" fontId="8" fillId="0" borderId="27" xfId="1" applyFont="1" applyBorder="1" applyAlignment="1">
      <alignment vertical="center"/>
    </xf>
    <xf numFmtId="43" fontId="9" fillId="0" borderId="5" xfId="1" applyFont="1" applyBorder="1"/>
    <xf numFmtId="187" fontId="8" fillId="0" borderId="5" xfId="1" applyNumberFormat="1" applyFont="1" applyBorder="1" applyAlignment="1">
      <alignment horizontal="center" vertical="center"/>
    </xf>
    <xf numFmtId="49" fontId="9" fillId="0" borderId="4" xfId="0" applyFont="1" applyBorder="1" applyAlignment="1">
      <alignment horizontal="right"/>
    </xf>
    <xf numFmtId="43" fontId="9" fillId="0" borderId="4" xfId="1" applyFont="1" applyBorder="1"/>
    <xf numFmtId="43" fontId="9" fillId="0" borderId="3" xfId="1" applyFont="1" applyBorder="1"/>
    <xf numFmtId="49" fontId="8" fillId="0" borderId="20" xfId="0" applyFont="1" applyBorder="1" applyAlignment="1">
      <alignment horizontal="left"/>
    </xf>
    <xf numFmtId="43" fontId="8" fillId="0" borderId="20" xfId="1" applyFont="1" applyBorder="1"/>
    <xf numFmtId="49" fontId="9" fillId="0" borderId="27" xfId="0" applyFont="1" applyFill="1" applyBorder="1" applyAlignment="1">
      <alignment horizontal="right"/>
    </xf>
    <xf numFmtId="43" fontId="8" fillId="0" borderId="6" xfId="1" applyFont="1" applyBorder="1"/>
    <xf numFmtId="49" fontId="9" fillId="2" borderId="4" xfId="0" applyFont="1" applyFill="1" applyBorder="1" applyAlignment="1">
      <alignment horizontal="right"/>
    </xf>
    <xf numFmtId="0" fontId="9" fillId="0" borderId="3" xfId="0" applyNumberFormat="1" applyFont="1" applyBorder="1" applyAlignment="1">
      <alignment horizontal="left" vertical="top" wrapText="1"/>
    </xf>
    <xf numFmtId="49" fontId="8" fillId="0" borderId="2" xfId="0" applyFont="1" applyBorder="1" applyAlignment="1">
      <alignment horizontal="center"/>
    </xf>
    <xf numFmtId="49" fontId="8" fillId="0" borderId="2" xfId="0" applyFont="1" applyBorder="1" applyAlignment="1">
      <alignment horizontal="left" vertical="top" wrapText="1"/>
    </xf>
    <xf numFmtId="49" fontId="9" fillId="3" borderId="11" xfId="0" applyFont="1" applyFill="1" applyBorder="1" applyAlignment="1">
      <alignment horizontal="right"/>
    </xf>
    <xf numFmtId="0" fontId="9" fillId="2" borderId="4" xfId="0" applyNumberFormat="1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left" vertical="top"/>
    </xf>
    <xf numFmtId="0" fontId="9" fillId="0" borderId="11" xfId="0" applyNumberFormat="1" applyFont="1" applyBorder="1" applyAlignment="1">
      <alignment horizontal="right" vertical="center" wrapText="1"/>
    </xf>
    <xf numFmtId="187" fontId="9" fillId="0" borderId="4" xfId="1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49" fontId="8" fillId="0" borderId="2" xfId="0" applyFont="1" applyBorder="1" applyAlignment="1">
      <alignment horizontal="left" wrapText="1"/>
    </xf>
    <xf numFmtId="0" fontId="9" fillId="0" borderId="2" xfId="0" applyNumberFormat="1" applyFont="1" applyBorder="1" applyAlignment="1">
      <alignment horizontal="left" vertical="center" wrapText="1"/>
    </xf>
    <xf numFmtId="194" fontId="9" fillId="0" borderId="2" xfId="1" applyNumberFormat="1" applyFont="1" applyBorder="1" applyAlignment="1">
      <alignment horizontal="center" vertical="center" wrapText="1"/>
    </xf>
    <xf numFmtId="187" fontId="9" fillId="0" borderId="2" xfId="1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left" vertical="top" wrapText="1"/>
    </xf>
    <xf numFmtId="0" fontId="9" fillId="0" borderId="11" xfId="0" applyNumberFormat="1" applyFont="1" applyBorder="1" applyAlignment="1">
      <alignment horizontal="right" vertical="top" wrapText="1"/>
    </xf>
    <xf numFmtId="43" fontId="9" fillId="0" borderId="11" xfId="1" applyFont="1" applyBorder="1" applyAlignment="1">
      <alignment vertical="center"/>
    </xf>
    <xf numFmtId="0" fontId="9" fillId="4" borderId="4" xfId="0" applyNumberFormat="1" applyFont="1" applyFill="1" applyBorder="1" applyAlignment="1">
      <alignment horizontal="right" vertical="top"/>
    </xf>
    <xf numFmtId="43" fontId="8" fillId="0" borderId="0" xfId="1" applyFont="1" applyBorder="1"/>
    <xf numFmtId="43" fontId="8" fillId="0" borderId="5" xfId="1" applyFont="1" applyBorder="1"/>
    <xf numFmtId="49" fontId="8" fillId="0" borderId="5" xfId="0" applyFont="1" applyBorder="1"/>
    <xf numFmtId="49" fontId="8" fillId="0" borderId="1" xfId="0" applyNumberFormat="1" applyFont="1" applyBorder="1" applyAlignment="1">
      <alignment horizontal="left" vertical="top" wrapText="1"/>
    </xf>
    <xf numFmtId="49" fontId="8" fillId="0" borderId="20" xfId="0" applyNumberFormat="1" applyFont="1" applyBorder="1" applyAlignment="1">
      <alignment horizontal="left" vertical="top" wrapText="1"/>
    </xf>
    <xf numFmtId="49" fontId="9" fillId="2" borderId="11" xfId="0" applyFont="1" applyFill="1" applyBorder="1" applyAlignment="1">
      <alignment horizontal="right"/>
    </xf>
    <xf numFmtId="49" fontId="9" fillId="5" borderId="4" xfId="0" applyFont="1" applyFill="1" applyBorder="1" applyAlignment="1">
      <alignment horizontal="right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top"/>
    </xf>
    <xf numFmtId="187" fontId="8" fillId="0" borderId="1" xfId="1" applyNumberFormat="1" applyFont="1" applyBorder="1" applyAlignment="1">
      <alignment horizontal="left" vertical="top" wrapText="1"/>
    </xf>
    <xf numFmtId="194" fontId="8" fillId="0" borderId="1" xfId="1" applyNumberFormat="1" applyFont="1" applyBorder="1" applyAlignment="1">
      <alignment horizontal="left" vertical="top" wrapText="1"/>
    </xf>
    <xf numFmtId="49" fontId="8" fillId="0" borderId="8" xfId="0" applyFont="1" applyBorder="1" applyAlignment="1">
      <alignment horizontal="left" vertical="top"/>
    </xf>
    <xf numFmtId="49" fontId="9" fillId="0" borderId="2" xfId="0" applyFont="1" applyBorder="1" applyAlignment="1">
      <alignment horizontal="right"/>
    </xf>
    <xf numFmtId="49" fontId="9" fillId="0" borderId="1" xfId="0" applyFont="1" applyBorder="1" applyAlignment="1">
      <alignment wrapText="1"/>
    </xf>
    <xf numFmtId="49" fontId="9" fillId="2" borderId="1" xfId="0" applyFont="1" applyFill="1" applyBorder="1"/>
    <xf numFmtId="187" fontId="8" fillId="0" borderId="11" xfId="1" applyNumberFormat="1" applyFont="1" applyBorder="1" applyAlignment="1">
      <alignment horizontal="center" vertical="center" wrapText="1"/>
    </xf>
    <xf numFmtId="49" fontId="8" fillId="0" borderId="24" xfId="0" applyFont="1" applyBorder="1"/>
    <xf numFmtId="49" fontId="8" fillId="0" borderId="11" xfId="0" applyFont="1" applyBorder="1"/>
    <xf numFmtId="0" fontId="9" fillId="0" borderId="6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center" vertical="top"/>
    </xf>
    <xf numFmtId="49" fontId="9" fillId="0" borderId="1" xfId="0" applyFont="1" applyFill="1" applyBorder="1" applyAlignment="1">
      <alignment horizontal="left"/>
    </xf>
    <xf numFmtId="49" fontId="8" fillId="0" borderId="2" xfId="0" applyFont="1" applyFill="1" applyBorder="1" applyAlignment="1">
      <alignment horizontal="left" wrapText="1"/>
    </xf>
    <xf numFmtId="43" fontId="8" fillId="0" borderId="5" xfId="1" applyFont="1" applyBorder="1" applyAlignment="1">
      <alignment vertical="center"/>
    </xf>
    <xf numFmtId="49" fontId="9" fillId="0" borderId="11" xfId="0" applyFont="1" applyFill="1" applyBorder="1" applyAlignment="1">
      <alignment horizontal="right"/>
    </xf>
    <xf numFmtId="49" fontId="9" fillId="0" borderId="3" xfId="0" applyFont="1" applyFill="1" applyBorder="1" applyAlignment="1">
      <alignment horizontal="left"/>
    </xf>
    <xf numFmtId="49" fontId="8" fillId="0" borderId="3" xfId="0" applyFont="1" applyFill="1" applyBorder="1" applyAlignment="1">
      <alignment horizontal="left"/>
    </xf>
    <xf numFmtId="49" fontId="8" fillId="0" borderId="1" xfId="0" applyFont="1" applyFill="1" applyBorder="1" applyAlignment="1">
      <alignment horizontal="left"/>
    </xf>
    <xf numFmtId="49" fontId="8" fillId="0" borderId="1" xfId="0" applyFont="1" applyFill="1" applyBorder="1" applyAlignment="1">
      <alignment horizontal="left" wrapText="1"/>
    </xf>
    <xf numFmtId="49" fontId="8" fillId="0" borderId="2" xfId="0" applyFont="1" applyFill="1" applyBorder="1" applyAlignment="1">
      <alignment horizontal="left"/>
    </xf>
    <xf numFmtId="43" fontId="9" fillId="0" borderId="1" xfId="1" applyFont="1" applyBorder="1" applyAlignment="1">
      <alignment vertical="center"/>
    </xf>
    <xf numFmtId="49" fontId="9" fillId="0" borderId="11" xfId="0" applyFont="1" applyBorder="1" applyAlignment="1">
      <alignment horizontal="right" vertical="top"/>
    </xf>
    <xf numFmtId="49" fontId="9" fillId="0" borderId="5" xfId="0" applyFont="1" applyBorder="1"/>
    <xf numFmtId="43" fontId="8" fillId="0" borderId="1" xfId="1" applyFont="1" applyBorder="1" applyAlignment="1">
      <alignment vertical="top"/>
    </xf>
    <xf numFmtId="49" fontId="9" fillId="4" borderId="11" xfId="0" applyFont="1" applyFill="1" applyBorder="1" applyAlignment="1">
      <alignment horizontal="right"/>
    </xf>
    <xf numFmtId="49" fontId="8" fillId="0" borderId="2" xfId="0" applyFont="1" applyBorder="1" applyAlignment="1">
      <alignment horizontal="left"/>
    </xf>
    <xf numFmtId="0" fontId="8" fillId="0" borderId="20" xfId="0" applyNumberFormat="1" applyFont="1" applyBorder="1" applyAlignment="1">
      <alignment horizontal="left" vertical="top"/>
    </xf>
    <xf numFmtId="187" fontId="8" fillId="0" borderId="20" xfId="1" applyNumberFormat="1" applyFont="1" applyBorder="1" applyAlignment="1">
      <alignment horizontal="center" vertical="center"/>
    </xf>
    <xf numFmtId="49" fontId="9" fillId="0" borderId="0" xfId="0" applyFont="1" applyFill="1" applyBorder="1" applyAlignment="1">
      <alignment horizontal="right"/>
    </xf>
    <xf numFmtId="0" fontId="8" fillId="0" borderId="0" xfId="0" applyNumberFormat="1" applyFont="1"/>
    <xf numFmtId="187" fontId="8" fillId="0" borderId="0" xfId="1" applyNumberFormat="1" applyFont="1"/>
    <xf numFmtId="194" fontId="8" fillId="0" borderId="0" xfId="1" applyNumberFormat="1" applyFont="1"/>
    <xf numFmtId="0" fontId="9" fillId="0" borderId="6" xfId="0" applyNumberFormat="1" applyFont="1" applyBorder="1" applyAlignment="1">
      <alignment horizontal="left" vertical="center"/>
    </xf>
    <xf numFmtId="194" fontId="9" fillId="0" borderId="6" xfId="1" applyNumberFormat="1" applyFont="1" applyBorder="1" applyAlignment="1">
      <alignment horizontal="center" vertical="center"/>
    </xf>
    <xf numFmtId="43" fontId="22" fillId="0" borderId="1" xfId="1" applyFont="1" applyBorder="1" applyAlignment="1">
      <alignment vertical="center"/>
    </xf>
    <xf numFmtId="0" fontId="8" fillId="0" borderId="20" xfId="0" applyNumberFormat="1" applyFont="1" applyBorder="1" applyAlignment="1">
      <alignment horizontal="left" vertical="center"/>
    </xf>
    <xf numFmtId="194" fontId="8" fillId="0" borderId="20" xfId="1" applyNumberFormat="1" applyFont="1" applyBorder="1" applyAlignment="1">
      <alignment horizontal="center" vertical="center"/>
    </xf>
    <xf numFmtId="0" fontId="9" fillId="0" borderId="0" xfId="0" applyNumberFormat="1" applyFont="1"/>
    <xf numFmtId="0" fontId="8" fillId="0" borderId="5" xfId="0" applyNumberFormat="1" applyFont="1" applyBorder="1" applyAlignment="1">
      <alignment horizontal="left" vertical="center"/>
    </xf>
    <xf numFmtId="194" fontId="8" fillId="0" borderId="5" xfId="1" applyNumberFormat="1" applyFont="1" applyBorder="1" applyAlignment="1">
      <alignment horizontal="center" vertical="center"/>
    </xf>
    <xf numFmtId="43" fontId="22" fillId="0" borderId="2" xfId="1" applyFont="1" applyBorder="1" applyAlignment="1">
      <alignment vertical="center"/>
    </xf>
    <xf numFmtId="43" fontId="22" fillId="0" borderId="11" xfId="1" applyFont="1" applyBorder="1" applyAlignment="1">
      <alignment vertical="center"/>
    </xf>
    <xf numFmtId="0" fontId="9" fillId="0" borderId="3" xfId="0" applyNumberFormat="1" applyFont="1" applyBorder="1" applyAlignment="1">
      <alignment horizontal="left" vertical="center"/>
    </xf>
    <xf numFmtId="187" fontId="9" fillId="0" borderId="3" xfId="1" applyNumberFormat="1" applyFont="1" applyBorder="1" applyAlignment="1">
      <alignment horizontal="center" vertical="center"/>
    </xf>
    <xf numFmtId="194" fontId="9" fillId="0" borderId="3" xfId="1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left" vertical="center"/>
    </xf>
    <xf numFmtId="194" fontId="9" fillId="0" borderId="11" xfId="1" applyNumberFormat="1" applyFont="1" applyBorder="1" applyAlignment="1">
      <alignment horizontal="center" vertical="center"/>
    </xf>
    <xf numFmtId="0" fontId="9" fillId="0" borderId="28" xfId="0" applyNumberFormat="1" applyFont="1" applyBorder="1" applyAlignment="1">
      <alignment horizontal="right"/>
    </xf>
    <xf numFmtId="187" fontId="9" fillId="0" borderId="28" xfId="1" applyNumberFormat="1" applyFont="1" applyBorder="1"/>
    <xf numFmtId="187" fontId="9" fillId="0" borderId="28" xfId="1" applyNumberFormat="1" applyFont="1" applyBorder="1" applyAlignment="1">
      <alignment horizontal="center" vertical="center"/>
    </xf>
    <xf numFmtId="0" fontId="8" fillId="0" borderId="21" xfId="0" applyNumberFormat="1" applyFont="1" applyBorder="1"/>
    <xf numFmtId="0" fontId="8" fillId="0" borderId="0" xfId="0" applyNumberFormat="1" applyFont="1" applyBorder="1"/>
    <xf numFmtId="0" fontId="8" fillId="0" borderId="11" xfId="0" applyNumberFormat="1" applyFont="1" applyBorder="1"/>
    <xf numFmtId="194" fontId="8" fillId="0" borderId="11" xfId="1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left"/>
    </xf>
    <xf numFmtId="187" fontId="9" fillId="0" borderId="3" xfId="1" applyNumberFormat="1" applyFont="1" applyBorder="1"/>
    <xf numFmtId="194" fontId="9" fillId="0" borderId="3" xfId="1" applyNumberFormat="1" applyFont="1" applyBorder="1"/>
    <xf numFmtId="0" fontId="8" fillId="0" borderId="1" xfId="0" applyNumberFormat="1" applyFont="1" applyBorder="1" applyAlignment="1">
      <alignment horizontal="left"/>
    </xf>
    <xf numFmtId="187" fontId="8" fillId="0" borderId="1" xfId="1" applyNumberFormat="1" applyFont="1" applyBorder="1"/>
    <xf numFmtId="0" fontId="8" fillId="0" borderId="2" xfId="0" applyNumberFormat="1" applyFont="1" applyBorder="1" applyAlignment="1">
      <alignment horizontal="left"/>
    </xf>
    <xf numFmtId="0" fontId="8" fillId="0" borderId="8" xfId="0" applyNumberFormat="1" applyFont="1" applyBorder="1"/>
    <xf numFmtId="0" fontId="9" fillId="0" borderId="8" xfId="0" applyNumberFormat="1" applyFont="1" applyBorder="1"/>
    <xf numFmtId="187" fontId="9" fillId="0" borderId="26" xfId="1" applyNumberFormat="1" applyFont="1" applyBorder="1" applyAlignment="1">
      <alignment horizontal="center" vertical="center"/>
    </xf>
    <xf numFmtId="194" fontId="9" fillId="0" borderId="26" xfId="1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/>
    </xf>
    <xf numFmtId="194" fontId="8" fillId="0" borderId="0" xfId="1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/>
    </xf>
    <xf numFmtId="187" fontId="8" fillId="0" borderId="0" xfId="1" applyNumberFormat="1" applyFont="1" applyBorder="1"/>
    <xf numFmtId="194" fontId="8" fillId="0" borderId="0" xfId="1" applyNumberFormat="1" applyFont="1" applyBorder="1"/>
    <xf numFmtId="0" fontId="9" fillId="0" borderId="0" xfId="0" applyNumberFormat="1" applyFont="1" applyBorder="1" applyAlignment="1">
      <alignment horizontal="left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1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wrapText="1"/>
    </xf>
    <xf numFmtId="187" fontId="8" fillId="0" borderId="1" xfId="1" applyNumberFormat="1" applyFont="1" applyBorder="1" applyAlignment="1">
      <alignment vertical="center"/>
    </xf>
    <xf numFmtId="0" fontId="8" fillId="0" borderId="20" xfId="0" applyNumberFormat="1" applyFont="1" applyBorder="1" applyAlignment="1">
      <alignment horizontal="left" vertical="center" wrapText="1"/>
    </xf>
    <xf numFmtId="43" fontId="8" fillId="0" borderId="0" xfId="1" applyFont="1" applyBorder="1" applyAlignment="1">
      <alignment vertical="center"/>
    </xf>
    <xf numFmtId="43" fontId="9" fillId="0" borderId="28" xfId="1" applyFont="1" applyBorder="1"/>
    <xf numFmtId="43" fontId="8" fillId="0" borderId="26" xfId="1" applyFont="1" applyBorder="1" applyAlignment="1">
      <alignment vertical="center"/>
    </xf>
    <xf numFmtId="49" fontId="8" fillId="0" borderId="27" xfId="0" applyFont="1" applyBorder="1" applyAlignment="1">
      <alignment horizontal="left" wrapText="1"/>
    </xf>
    <xf numFmtId="49" fontId="8" fillId="0" borderId="0" xfId="0" applyFont="1" applyBorder="1" applyAlignment="1">
      <alignment horizontal="left" wrapText="1"/>
    </xf>
    <xf numFmtId="49" fontId="8" fillId="0" borderId="20" xfId="0" applyFont="1" applyBorder="1" applyAlignment="1">
      <alignment horizontal="left" wrapText="1"/>
    </xf>
    <xf numFmtId="49" fontId="8" fillId="0" borderId="29" xfId="0" applyFont="1" applyBorder="1"/>
    <xf numFmtId="49" fontId="8" fillId="0" borderId="30" xfId="0" applyFont="1" applyBorder="1"/>
    <xf numFmtId="49" fontId="8" fillId="0" borderId="20" xfId="0" applyFont="1" applyFill="1" applyBorder="1" applyAlignment="1">
      <alignment horizontal="left" wrapText="1"/>
    </xf>
    <xf numFmtId="0" fontId="12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/>
    <xf numFmtId="189" fontId="15" fillId="0" borderId="0" xfId="1" applyNumberFormat="1" applyFont="1" applyFill="1" applyBorder="1"/>
    <xf numFmtId="0" fontId="12" fillId="0" borderId="0" xfId="0" applyNumberFormat="1" applyFont="1" applyFill="1" applyBorder="1" applyAlignment="1">
      <alignment horizontal="left"/>
    </xf>
    <xf numFmtId="189" fontId="12" fillId="0" borderId="0" xfId="1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189" fontId="12" fillId="0" borderId="0" xfId="1" applyNumberFormat="1" applyFont="1" applyFill="1" applyBorder="1"/>
    <xf numFmtId="0" fontId="15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/>
    <xf numFmtId="49" fontId="12" fillId="0" borderId="0" xfId="0" applyFont="1" applyFill="1" applyBorder="1"/>
    <xf numFmtId="49" fontId="12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/>
    </xf>
    <xf numFmtId="189" fontId="15" fillId="0" borderId="0" xfId="1" applyNumberFormat="1" applyFont="1" applyFill="1" applyBorder="1" applyAlignment="1">
      <alignment horizontal="right"/>
    </xf>
    <xf numFmtId="0" fontId="23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 vertical="center"/>
    </xf>
    <xf numFmtId="49" fontId="15" fillId="0" borderId="0" xfId="0" applyFont="1" applyFill="1" applyBorder="1" applyAlignment="1">
      <alignment horizontal="center"/>
    </xf>
    <xf numFmtId="49" fontId="15" fillId="0" borderId="0" xfId="0" applyFont="1" applyFill="1" applyBorder="1" applyAlignment="1">
      <alignment horizontal="center" vertical="center"/>
    </xf>
    <xf numFmtId="189" fontId="15" fillId="0" borderId="0" xfId="1" applyNumberFormat="1" applyFont="1" applyFill="1" applyBorder="1" applyAlignment="1">
      <alignment horizontal="center"/>
    </xf>
    <xf numFmtId="49" fontId="12" fillId="0" borderId="0" xfId="0" applyFont="1" applyBorder="1"/>
    <xf numFmtId="189" fontId="12" fillId="0" borderId="0" xfId="1" applyNumberFormat="1" applyFont="1" applyBorder="1"/>
    <xf numFmtId="49" fontId="12" fillId="0" borderId="0" xfId="0" applyFont="1" applyBorder="1" applyAlignment="1">
      <alignment horizontal="center"/>
    </xf>
    <xf numFmtId="0" fontId="23" fillId="0" borderId="0" xfId="0" applyNumberFormat="1" applyFont="1" applyFill="1" applyBorder="1"/>
    <xf numFmtId="189" fontId="12" fillId="0" borderId="0" xfId="1" applyNumberFormat="1" applyFont="1" applyFill="1" applyBorder="1" applyAlignment="1">
      <alignment horizontal="center"/>
    </xf>
    <xf numFmtId="49" fontId="38" fillId="0" borderId="0" xfId="0" applyFont="1" applyFill="1" applyBorder="1"/>
    <xf numFmtId="193" fontId="12" fillId="0" borderId="0" xfId="0" applyNumberFormat="1" applyFont="1" applyFill="1" applyBorder="1"/>
    <xf numFmtId="193" fontId="23" fillId="0" borderId="0" xfId="0" applyNumberFormat="1" applyFont="1" applyFill="1" applyBorder="1"/>
    <xf numFmtId="2" fontId="15" fillId="0" borderId="0" xfId="0" applyNumberFormat="1" applyFont="1" applyFill="1" applyBorder="1"/>
    <xf numFmtId="49" fontId="12" fillId="0" borderId="0" xfId="0" applyNumberFormat="1" applyFont="1" applyFill="1" applyBorder="1"/>
    <xf numFmtId="49" fontId="15" fillId="0" borderId="0" xfId="0" applyNumberFormat="1" applyFont="1" applyFill="1" applyBorder="1"/>
    <xf numFmtId="192" fontId="15" fillId="0" borderId="0" xfId="3" applyNumberFormat="1" applyFont="1" applyFill="1" applyBorder="1" applyAlignment="1"/>
    <xf numFmtId="192" fontId="15" fillId="0" borderId="0" xfId="3" applyNumberFormat="1" applyFont="1" applyFill="1" applyBorder="1"/>
    <xf numFmtId="189" fontId="12" fillId="0" borderId="0" xfId="0" applyNumberFormat="1" applyFont="1" applyFill="1" applyBorder="1" applyAlignment="1"/>
    <xf numFmtId="49" fontId="12" fillId="0" borderId="0" xfId="0" applyNumberFormat="1" applyFont="1" applyFill="1" applyBorder="1" applyAlignment="1">
      <alignment horizontal="right"/>
    </xf>
    <xf numFmtId="189" fontId="12" fillId="0" borderId="0" xfId="0" applyNumberFormat="1" applyFont="1" applyFill="1" applyBorder="1" applyAlignment="1">
      <alignment horizontal="center"/>
    </xf>
    <xf numFmtId="49" fontId="12" fillId="0" borderId="0" xfId="0" applyFont="1" applyFill="1" applyBorder="1" applyAlignment="1"/>
    <xf numFmtId="49" fontId="39" fillId="0" borderId="0" xfId="0" applyFont="1" applyFill="1" applyBorder="1"/>
    <xf numFmtId="189" fontId="39" fillId="0" borderId="0" xfId="1" applyNumberFormat="1" applyFont="1" applyFill="1" applyBorder="1"/>
    <xf numFmtId="2" fontId="15" fillId="0" borderId="0" xfId="1" applyNumberFormat="1" applyFont="1" applyFill="1" applyBorder="1"/>
    <xf numFmtId="49" fontId="8" fillId="4" borderId="0" xfId="0" applyFont="1" applyFill="1"/>
    <xf numFmtId="49" fontId="8" fillId="3" borderId="0" xfId="0" applyFont="1" applyFill="1"/>
    <xf numFmtId="49" fontId="9" fillId="2" borderId="31" xfId="0" applyFont="1" applyFill="1" applyBorder="1"/>
    <xf numFmtId="189" fontId="9" fillId="2" borderId="31" xfId="1" applyNumberFormat="1" applyFont="1" applyFill="1" applyBorder="1"/>
    <xf numFmtId="49" fontId="9" fillId="0" borderId="0" xfId="0" applyFont="1" applyFill="1"/>
    <xf numFmtId="43" fontId="9" fillId="0" borderId="4" xfId="1" applyFont="1" applyBorder="1" applyAlignment="1">
      <alignment vertical="center"/>
    </xf>
    <xf numFmtId="49" fontId="25" fillId="0" borderId="11" xfId="0" applyFont="1" applyBorder="1"/>
    <xf numFmtId="189" fontId="25" fillId="0" borderId="11" xfId="1" applyNumberFormat="1" applyFont="1" applyBorder="1"/>
    <xf numFmtId="2" fontId="25" fillId="0" borderId="11" xfId="1" applyNumberFormat="1" applyFont="1" applyBorder="1"/>
    <xf numFmtId="49" fontId="25" fillId="0" borderId="11" xfId="0" applyFont="1" applyBorder="1" applyAlignment="1">
      <alignment horizontal="left" vertical="top" wrapText="1"/>
    </xf>
    <xf numFmtId="189" fontId="25" fillId="0" borderId="11" xfId="1" applyNumberFormat="1" applyFont="1" applyBorder="1" applyAlignment="1">
      <alignment vertical="center"/>
    </xf>
    <xf numFmtId="2" fontId="25" fillId="0" borderId="11" xfId="1" applyNumberFormat="1" applyFont="1" applyBorder="1" applyAlignment="1">
      <alignment vertical="center"/>
    </xf>
    <xf numFmtId="49" fontId="25" fillId="0" borderId="11" xfId="0" applyFont="1" applyBorder="1" applyAlignment="1">
      <alignment horizontal="left" wrapText="1"/>
    </xf>
    <xf numFmtId="49" fontId="25" fillId="0" borderId="32" xfId="0" applyFont="1" applyBorder="1" applyAlignment="1">
      <alignment horizontal="left" vertical="center" wrapText="1"/>
    </xf>
    <xf numFmtId="189" fontId="25" fillId="0" borderId="32" xfId="1" applyNumberFormat="1" applyFont="1" applyBorder="1"/>
    <xf numFmtId="189" fontId="25" fillId="0" borderId="32" xfId="1" applyNumberFormat="1" applyFont="1" applyBorder="1" applyAlignment="1">
      <alignment vertical="center"/>
    </xf>
    <xf numFmtId="2" fontId="25" fillId="0" borderId="32" xfId="1" applyNumberFormat="1" applyFont="1" applyBorder="1" applyAlignment="1">
      <alignment vertical="center"/>
    </xf>
    <xf numFmtId="49" fontId="25" fillId="0" borderId="11" xfId="0" applyFont="1" applyBorder="1" applyAlignment="1">
      <alignment horizontal="left" vertical="center" wrapText="1"/>
    </xf>
    <xf numFmtId="49" fontId="25" fillId="0" borderId="32" xfId="0" applyFont="1" applyBorder="1" applyAlignment="1">
      <alignment horizontal="left" vertical="top" wrapText="1"/>
    </xf>
    <xf numFmtId="2" fontId="25" fillId="0" borderId="32" xfId="1" applyNumberFormat="1" applyFont="1" applyBorder="1"/>
    <xf numFmtId="49" fontId="25" fillId="0" borderId="11" xfId="0" applyNumberFormat="1" applyFont="1" applyBorder="1" applyAlignment="1">
      <alignment horizontal="left" vertical="top" wrapText="1"/>
    </xf>
    <xf numFmtId="49" fontId="24" fillId="0" borderId="11" xfId="0" applyFont="1" applyBorder="1"/>
    <xf numFmtId="188" fontId="25" fillId="0" borderId="11" xfId="1" applyNumberFormat="1" applyFont="1" applyBorder="1"/>
    <xf numFmtId="49" fontId="25" fillId="0" borderId="32" xfId="0" applyFont="1" applyBorder="1"/>
    <xf numFmtId="49" fontId="25" fillId="0" borderId="11" xfId="0" applyFont="1" applyBorder="1" applyAlignment="1">
      <alignment vertical="center"/>
    </xf>
    <xf numFmtId="49" fontId="24" fillId="0" borderId="0" xfId="0" applyFont="1"/>
    <xf numFmtId="49" fontId="25" fillId="0" borderId="0" xfId="0" applyFont="1"/>
    <xf numFmtId="43" fontId="25" fillId="0" borderId="0" xfId="1" applyFont="1"/>
    <xf numFmtId="43" fontId="25" fillId="0" borderId="23" xfId="1" applyFont="1" applyBorder="1"/>
    <xf numFmtId="2" fontId="25" fillId="0" borderId="23" xfId="0" applyNumberFormat="1" applyFont="1" applyBorder="1"/>
    <xf numFmtId="49" fontId="25" fillId="0" borderId="23" xfId="0" applyFont="1" applyBorder="1"/>
    <xf numFmtId="49" fontId="25" fillId="0" borderId="21" xfId="0" applyFont="1" applyBorder="1"/>
    <xf numFmtId="49" fontId="25" fillId="0" borderId="0" xfId="0" applyFont="1" applyBorder="1"/>
    <xf numFmtId="43" fontId="25" fillId="0" borderId="21" xfId="1" applyFont="1" applyBorder="1"/>
    <xf numFmtId="43" fontId="24" fillId="2" borderId="0" xfId="1" applyFont="1" applyFill="1"/>
    <xf numFmtId="43" fontId="24" fillId="0" borderId="0" xfId="1" applyFont="1"/>
    <xf numFmtId="2" fontId="25" fillId="0" borderId="0" xfId="0" applyNumberFormat="1" applyFont="1"/>
    <xf numFmtId="49" fontId="24" fillId="0" borderId="26" xfId="0" applyFont="1" applyBorder="1" applyAlignment="1">
      <alignment horizontal="center" vertical="center"/>
    </xf>
    <xf numFmtId="49" fontId="24" fillId="0" borderId="26" xfId="0" applyFont="1" applyBorder="1" applyAlignment="1">
      <alignment vertical="center"/>
    </xf>
    <xf numFmtId="49" fontId="25" fillId="0" borderId="26" xfId="0" applyFont="1" applyBorder="1" applyAlignment="1">
      <alignment horizontal="left" vertical="top" wrapText="1"/>
    </xf>
    <xf numFmtId="189" fontId="25" fillId="0" borderId="26" xfId="1" applyNumberFormat="1" applyFont="1" applyBorder="1" applyAlignment="1">
      <alignment vertical="center"/>
    </xf>
    <xf numFmtId="2" fontId="25" fillId="0" borderId="26" xfId="1" applyNumberFormat="1" applyFont="1" applyBorder="1"/>
    <xf numFmtId="49" fontId="24" fillId="0" borderId="0" xfId="0" applyFont="1" applyBorder="1" applyAlignment="1">
      <alignment horizontal="center" vertical="center"/>
    </xf>
    <xf numFmtId="49" fontId="24" fillId="0" borderId="0" xfId="0" applyFont="1" applyBorder="1" applyAlignment="1">
      <alignment vertical="center"/>
    </xf>
    <xf numFmtId="49" fontId="25" fillId="0" borderId="0" xfId="0" applyFont="1" applyBorder="1" applyAlignment="1">
      <alignment horizontal="left" vertical="top" wrapText="1"/>
    </xf>
    <xf numFmtId="189" fontId="25" fillId="0" borderId="0" xfId="1" applyNumberFormat="1" applyFont="1" applyBorder="1" applyAlignment="1">
      <alignment vertical="center"/>
    </xf>
    <xf numFmtId="2" fontId="25" fillId="0" borderId="0" xfId="1" applyNumberFormat="1" applyFont="1" applyBorder="1"/>
    <xf numFmtId="43" fontId="25" fillId="0" borderId="0" xfId="1" applyFont="1" applyBorder="1"/>
    <xf numFmtId="2" fontId="25" fillId="0" borderId="0" xfId="0" applyNumberFormat="1" applyFont="1" applyBorder="1"/>
    <xf numFmtId="49" fontId="24" fillId="0" borderId="0" xfId="0" applyFont="1" applyBorder="1" applyAlignment="1">
      <alignment horizontal="center" vertical="center" wrapText="1"/>
    </xf>
    <xf numFmtId="189" fontId="25" fillId="0" borderId="0" xfId="1" applyNumberFormat="1" applyFont="1" applyBorder="1"/>
    <xf numFmtId="189" fontId="25" fillId="0" borderId="26" xfId="1" applyNumberFormat="1" applyFont="1" applyBorder="1"/>
    <xf numFmtId="2" fontId="25" fillId="0" borderId="26" xfId="1" applyNumberFormat="1" applyFont="1" applyBorder="1" applyAlignment="1">
      <alignment vertical="center"/>
    </xf>
    <xf numFmtId="2" fontId="25" fillId="0" borderId="0" xfId="1" applyNumberFormat="1" applyFont="1" applyBorder="1" applyAlignment="1">
      <alignment vertical="center"/>
    </xf>
    <xf numFmtId="49" fontId="24" fillId="0" borderId="26" xfId="0" applyFont="1" applyBorder="1" applyAlignment="1">
      <alignment vertical="center" wrapText="1"/>
    </xf>
    <xf numFmtId="49" fontId="24" fillId="0" borderId="0" xfId="0" applyFont="1" applyBorder="1" applyAlignment="1">
      <alignment vertical="center" wrapText="1"/>
    </xf>
    <xf numFmtId="49" fontId="24" fillId="0" borderId="26" xfId="0" applyFont="1" applyBorder="1" applyAlignment="1">
      <alignment horizontal="center" vertical="center" wrapText="1"/>
    </xf>
    <xf numFmtId="192" fontId="9" fillId="0" borderId="10" xfId="0" applyNumberFormat="1" applyFont="1" applyBorder="1" applyAlignment="1">
      <alignment horizontal="center"/>
    </xf>
    <xf numFmtId="192" fontId="9" fillId="0" borderId="10" xfId="0" applyNumberFormat="1" applyFont="1" applyBorder="1" applyAlignment="1"/>
    <xf numFmtId="0" fontId="9" fillId="0" borderId="0" xfId="4" applyFont="1" applyBorder="1" applyAlignment="1">
      <alignment horizontal="center"/>
    </xf>
    <xf numFmtId="0" fontId="9" fillId="0" borderId="0" xfId="4" applyFont="1" applyBorder="1" applyAlignment="1">
      <alignment horizontal="left"/>
    </xf>
    <xf numFmtId="189" fontId="8" fillId="0" borderId="0" xfId="1" applyNumberFormat="1" applyFont="1" applyBorder="1" applyAlignment="1">
      <alignment horizontal="center"/>
    </xf>
    <xf numFmtId="0" fontId="9" fillId="0" borderId="0" xfId="4" applyFont="1" applyBorder="1" applyAlignment="1"/>
    <xf numFmtId="49" fontId="8" fillId="0" borderId="20" xfId="0" applyFont="1" applyBorder="1"/>
    <xf numFmtId="49" fontId="9" fillId="0" borderId="28" xfId="0" applyFont="1" applyBorder="1" applyAlignment="1">
      <alignment horizontal="left"/>
    </xf>
    <xf numFmtId="187" fontId="8" fillId="0" borderId="20" xfId="1" applyNumberFormat="1" applyFont="1" applyBorder="1" applyAlignment="1">
      <alignment horizontal="left" vertical="top" wrapText="1"/>
    </xf>
    <xf numFmtId="194" fontId="8" fillId="0" borderId="20" xfId="1" applyNumberFormat="1" applyFont="1" applyBorder="1" applyAlignment="1">
      <alignment horizontal="left" vertical="top" wrapText="1"/>
    </xf>
    <xf numFmtId="190" fontId="7" fillId="0" borderId="0" xfId="1" applyNumberFormat="1" applyFont="1" applyAlignment="1">
      <alignment horizontal="center"/>
    </xf>
    <xf numFmtId="189" fontId="8" fillId="0" borderId="12" xfId="1" applyNumberFormat="1" applyFont="1" applyBorder="1" applyAlignment="1">
      <alignment horizontal="center" vertical="center"/>
    </xf>
    <xf numFmtId="189" fontId="37" fillId="0" borderId="0" xfId="1" applyNumberFormat="1" applyFont="1" applyBorder="1" applyAlignment="1">
      <alignment horizontal="center" vertical="center"/>
    </xf>
    <xf numFmtId="49" fontId="9" fillId="0" borderId="0" xfId="0" applyFont="1" applyAlignment="1">
      <alignment horizontal="left" vertical="center" wrapText="1"/>
    </xf>
    <xf numFmtId="49" fontId="9" fillId="0" borderId="6" xfId="0" applyFont="1" applyBorder="1" applyAlignment="1">
      <alignment horizontal="left"/>
    </xf>
    <xf numFmtId="43" fontId="9" fillId="0" borderId="6" xfId="1" applyNumberFormat="1" applyFont="1" applyBorder="1" applyAlignment="1">
      <alignment horizontal="center"/>
    </xf>
    <xf numFmtId="189" fontId="9" fillId="0" borderId="6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189" fontId="8" fillId="0" borderId="1" xfId="1" applyNumberFormat="1" applyFont="1" applyBorder="1" applyAlignment="1">
      <alignment horizontal="center"/>
    </xf>
    <xf numFmtId="49" fontId="8" fillId="0" borderId="0" xfId="0" applyFont="1" applyAlignment="1">
      <alignment horizontal="left" vertical="top" wrapText="1"/>
    </xf>
    <xf numFmtId="189" fontId="8" fillId="0" borderId="0" xfId="0" applyNumberFormat="1" applyFont="1" applyAlignment="1">
      <alignment vertical="center"/>
    </xf>
    <xf numFmtId="189" fontId="8" fillId="0" borderId="5" xfId="1" applyNumberFormat="1" applyFont="1" applyBorder="1" applyAlignment="1">
      <alignment horizontal="center"/>
    </xf>
    <xf numFmtId="189" fontId="8" fillId="0" borderId="2" xfId="1" applyNumberFormat="1" applyFont="1" applyBorder="1" applyAlignment="1">
      <alignment horizontal="center"/>
    </xf>
    <xf numFmtId="49" fontId="8" fillId="0" borderId="33" xfId="0" applyFont="1" applyBorder="1"/>
    <xf numFmtId="49" fontId="8" fillId="0" borderId="34" xfId="0" applyFont="1" applyBorder="1"/>
    <xf numFmtId="189" fontId="8" fillId="0" borderId="6" xfId="1" applyNumberFormat="1" applyFont="1" applyBorder="1"/>
    <xf numFmtId="49" fontId="8" fillId="0" borderId="18" xfId="0" applyFont="1" applyBorder="1"/>
    <xf numFmtId="49" fontId="8" fillId="0" borderId="19" xfId="0" applyFont="1" applyBorder="1"/>
    <xf numFmtId="189" fontId="8" fillId="0" borderId="20" xfId="1" applyNumberFormat="1" applyFont="1" applyBorder="1" applyAlignment="1">
      <alignment horizontal="center"/>
    </xf>
    <xf numFmtId="189" fontId="8" fillId="0" borderId="11" xfId="1" applyNumberFormat="1" applyFont="1" applyBorder="1" applyAlignment="1">
      <alignment horizontal="center"/>
    </xf>
    <xf numFmtId="49" fontId="15" fillId="0" borderId="0" xfId="0" applyFont="1" applyFill="1" applyBorder="1" applyAlignment="1">
      <alignment vertical="center"/>
    </xf>
    <xf numFmtId="189" fontId="15" fillId="0" borderId="0" xfId="1" applyNumberFormat="1" applyFont="1" applyFill="1" applyBorder="1" applyAlignment="1">
      <alignment horizontal="center" vertical="center"/>
    </xf>
    <xf numFmtId="189" fontId="15" fillId="0" borderId="0" xfId="1" applyNumberFormat="1" applyFont="1" applyFill="1" applyBorder="1" applyAlignment="1">
      <alignment vertical="center"/>
    </xf>
    <xf numFmtId="189" fontId="8" fillId="0" borderId="13" xfId="1" applyNumberFormat="1" applyFont="1" applyBorder="1" applyAlignment="1">
      <alignment horizontal="center" vertical="center"/>
    </xf>
    <xf numFmtId="49" fontId="8" fillId="0" borderId="0" xfId="0" applyFont="1" applyAlignment="1">
      <alignment horizontal="left" vertical="top"/>
    </xf>
    <xf numFmtId="49" fontId="9" fillId="0" borderId="5" xfId="0" applyFont="1" applyBorder="1" applyAlignment="1">
      <alignment horizontal="left" wrapText="1"/>
    </xf>
    <xf numFmtId="49" fontId="9" fillId="0" borderId="3" xfId="0" applyFont="1" applyBorder="1" applyAlignment="1">
      <alignment horizontal="right"/>
    </xf>
    <xf numFmtId="43" fontId="9" fillId="0" borderId="11" xfId="1" applyNumberFormat="1" applyFont="1" applyBorder="1" applyAlignment="1">
      <alignment horizontal="right"/>
    </xf>
    <xf numFmtId="43" fontId="9" fillId="0" borderId="3" xfId="1" applyNumberFormat="1" applyFont="1" applyBorder="1" applyAlignment="1">
      <alignment horizontal="right"/>
    </xf>
    <xf numFmtId="189" fontId="9" fillId="0" borderId="3" xfId="1" applyNumberFormat="1" applyFont="1" applyBorder="1" applyAlignment="1">
      <alignment horizontal="right"/>
    </xf>
    <xf numFmtId="43" fontId="9" fillId="0" borderId="2" xfId="1" applyNumberFormat="1" applyFont="1" applyBorder="1" applyAlignment="1">
      <alignment horizontal="right"/>
    </xf>
    <xf numFmtId="189" fontId="9" fillId="0" borderId="2" xfId="1" applyNumberFormat="1" applyFont="1" applyBorder="1" applyAlignment="1">
      <alignment horizontal="right"/>
    </xf>
    <xf numFmtId="43" fontId="9" fillId="0" borderId="11" xfId="1" applyNumberFormat="1" applyFont="1" applyBorder="1" applyAlignment="1">
      <alignment horizontal="right" vertical="center"/>
    </xf>
    <xf numFmtId="43" fontId="9" fillId="0" borderId="11" xfId="1" applyNumberFormat="1" applyFont="1" applyBorder="1" applyAlignment="1">
      <alignment horizontal="center" vertical="center"/>
    </xf>
    <xf numFmtId="49" fontId="9" fillId="0" borderId="11" xfId="0" applyFont="1" applyBorder="1" applyAlignment="1">
      <alignment horizontal="right" wrapText="1"/>
    </xf>
    <xf numFmtId="49" fontId="7" fillId="0" borderId="25" xfId="0" applyFont="1" applyBorder="1" applyAlignment="1">
      <alignment horizontal="right"/>
    </xf>
    <xf numFmtId="43" fontId="9" fillId="0" borderId="25" xfId="1" applyNumberFormat="1" applyFont="1" applyBorder="1" applyAlignment="1">
      <alignment horizontal="right"/>
    </xf>
    <xf numFmtId="49" fontId="9" fillId="0" borderId="0" xfId="0" applyFont="1" applyBorder="1" applyAlignment="1">
      <alignment horizontal="right" vertical="center"/>
    </xf>
    <xf numFmtId="49" fontId="9" fillId="0" borderId="0" xfId="0" applyFont="1" applyAlignment="1"/>
    <xf numFmtId="49" fontId="17" fillId="0" borderId="0" xfId="0" applyFont="1" applyAlignment="1"/>
    <xf numFmtId="49" fontId="8" fillId="0" borderId="0" xfId="0" applyFont="1" applyAlignment="1">
      <alignment wrapText="1"/>
    </xf>
    <xf numFmtId="0" fontId="9" fillId="0" borderId="23" xfId="0" applyNumberFormat="1" applyFont="1" applyBorder="1" applyAlignment="1">
      <alignment horizontal="center"/>
    </xf>
    <xf numFmtId="0" fontId="11" fillId="0" borderId="11" xfId="0" applyNumberFormat="1" applyFont="1" applyBorder="1" applyAlignment="1">
      <alignment horizontal="right" vertical="top" wrapText="1"/>
    </xf>
    <xf numFmtId="0" fontId="9" fillId="0" borderId="4" xfId="0" applyNumberFormat="1" applyFont="1" applyBorder="1" applyAlignment="1">
      <alignment horizontal="right" vertical="center"/>
    </xf>
    <xf numFmtId="43" fontId="22" fillId="0" borderId="20" xfId="1" applyFont="1" applyBorder="1" applyAlignment="1">
      <alignment horizontal="center" vertical="center"/>
    </xf>
    <xf numFmtId="43" fontId="9" fillId="0" borderId="20" xfId="1" applyFont="1" applyBorder="1" applyAlignment="1">
      <alignment vertical="center"/>
    </xf>
    <xf numFmtId="43" fontId="8" fillId="0" borderId="6" xfId="1" applyFont="1" applyBorder="1" applyAlignment="1">
      <alignment vertical="center"/>
    </xf>
    <xf numFmtId="0" fontId="9" fillId="0" borderId="26" xfId="0" applyNumberFormat="1" applyFont="1" applyBorder="1" applyAlignment="1">
      <alignment horizontal="left" vertical="center"/>
    </xf>
    <xf numFmtId="197" fontId="8" fillId="0" borderId="1" xfId="0" applyNumberFormat="1" applyFont="1" applyBorder="1"/>
    <xf numFmtId="197" fontId="8" fillId="0" borderId="1" xfId="1" applyNumberFormat="1" applyFont="1" applyBorder="1" applyAlignment="1">
      <alignment vertical="center"/>
    </xf>
    <xf numFmtId="49" fontId="8" fillId="0" borderId="5" xfId="0" applyFont="1" applyBorder="1" applyAlignment="1">
      <alignment horizontal="left"/>
    </xf>
    <xf numFmtId="0" fontId="9" fillId="0" borderId="11" xfId="0" applyNumberFormat="1" applyFont="1" applyFill="1" applyBorder="1" applyAlignment="1">
      <alignment horizontal="right" vertical="top"/>
    </xf>
    <xf numFmtId="0" fontId="9" fillId="2" borderId="11" xfId="0" applyNumberFormat="1" applyFont="1" applyFill="1" applyBorder="1" applyAlignment="1">
      <alignment horizontal="right" vertical="top"/>
    </xf>
    <xf numFmtId="43" fontId="8" fillId="0" borderId="32" xfId="1" applyFont="1" applyBorder="1" applyAlignment="1">
      <alignment vertical="center"/>
    </xf>
    <xf numFmtId="49" fontId="25" fillId="0" borderId="11" xfId="0" applyFont="1" applyBorder="1" applyAlignment="1">
      <alignment vertical="center" wrapText="1"/>
    </xf>
    <xf numFmtId="49" fontId="24" fillId="0" borderId="26" xfId="0" applyFont="1" applyBorder="1"/>
    <xf numFmtId="49" fontId="25" fillId="0" borderId="26" xfId="0" applyFont="1" applyBorder="1"/>
    <xf numFmtId="49" fontId="24" fillId="0" borderId="0" xfId="0" applyFont="1" applyBorder="1"/>
    <xf numFmtId="43" fontId="22" fillId="0" borderId="20" xfId="1" applyFont="1" applyBorder="1" applyAlignment="1">
      <alignment vertical="center"/>
    </xf>
    <xf numFmtId="43" fontId="26" fillId="0" borderId="11" xfId="1" applyFont="1" applyBorder="1" applyAlignment="1">
      <alignment vertical="center"/>
    </xf>
    <xf numFmtId="187" fontId="8" fillId="0" borderId="20" xfId="1" applyNumberFormat="1" applyFont="1" applyBorder="1"/>
    <xf numFmtId="43" fontId="26" fillId="0" borderId="4" xfId="1" applyFont="1" applyBorder="1" applyAlignment="1">
      <alignment vertical="center"/>
    </xf>
    <xf numFmtId="49" fontId="8" fillId="0" borderId="20" xfId="0" applyNumberFormat="1" applyFont="1" applyBorder="1" applyAlignment="1">
      <alignment horizontal="left" vertical="top"/>
    </xf>
    <xf numFmtId="49" fontId="4" fillId="6" borderId="11" xfId="0" applyFont="1" applyFill="1" applyBorder="1" applyAlignment="1">
      <alignment horizontal="center"/>
    </xf>
    <xf numFmtId="189" fontId="4" fillId="6" borderId="11" xfId="1" applyNumberFormat="1" applyFont="1" applyFill="1" applyBorder="1" applyAlignment="1">
      <alignment horizontal="center"/>
    </xf>
    <xf numFmtId="43" fontId="8" fillId="0" borderId="5" xfId="1" applyNumberFormat="1" applyFont="1" applyBorder="1" applyAlignment="1">
      <alignment horizontal="center"/>
    </xf>
    <xf numFmtId="43" fontId="9" fillId="0" borderId="0" xfId="1" applyFont="1" applyAlignment="1">
      <alignment vertical="center"/>
    </xf>
    <xf numFmtId="187" fontId="8" fillId="0" borderId="1" xfId="1" applyNumberFormat="1" applyFont="1" applyBorder="1" applyAlignment="1">
      <alignment horizontal="centerContinuous" vertical="center"/>
    </xf>
    <xf numFmtId="43" fontId="22" fillId="0" borderId="1" xfId="1" applyFont="1" applyBorder="1" applyAlignment="1">
      <alignment horizontal="center" vertical="center"/>
    </xf>
    <xf numFmtId="189" fontId="15" fillId="0" borderId="0" xfId="1" applyNumberFormat="1" applyFont="1" applyFill="1" applyBorder="1" applyAlignment="1">
      <alignment horizontal="left"/>
    </xf>
    <xf numFmtId="189" fontId="12" fillId="0" borderId="0" xfId="0" applyNumberFormat="1" applyFont="1" applyFill="1" applyBorder="1" applyAlignment="1">
      <alignment horizontal="left"/>
    </xf>
    <xf numFmtId="49" fontId="12" fillId="0" borderId="0" xfId="0" applyFont="1" applyFill="1" applyBorder="1" applyAlignment="1">
      <alignment vertical="center"/>
    </xf>
    <xf numFmtId="49" fontId="15" fillId="0" borderId="0" xfId="0" applyFont="1" applyFill="1" applyBorder="1" applyAlignment="1"/>
    <xf numFmtId="0" fontId="12" fillId="0" borderId="0" xfId="0" applyNumberFormat="1" applyFont="1" applyFill="1" applyBorder="1" applyAlignment="1">
      <alignment vertical="center"/>
    </xf>
    <xf numFmtId="49" fontId="28" fillId="0" borderId="0" xfId="0" applyFont="1" applyFill="1" applyBorder="1"/>
    <xf numFmtId="0" fontId="12" fillId="0" borderId="0" xfId="0" applyNumberFormat="1" applyFont="1" applyFill="1" applyBorder="1" applyAlignment="1">
      <alignment horizontal="left" vertical="center"/>
    </xf>
    <xf numFmtId="0" fontId="28" fillId="0" borderId="0" xfId="0" applyNumberFormat="1" applyFont="1" applyFill="1" applyBorder="1"/>
    <xf numFmtId="2" fontId="12" fillId="0" borderId="0" xfId="1" applyNumberFormat="1" applyFont="1" applyFill="1" applyBorder="1"/>
    <xf numFmtId="49" fontId="15" fillId="0" borderId="0" xfId="0" applyFont="1" applyBorder="1" applyAlignment="1">
      <alignment horizontal="center"/>
    </xf>
    <xf numFmtId="49" fontId="9" fillId="0" borderId="8" xfId="0" applyFont="1" applyBorder="1" applyAlignment="1">
      <alignment horizontal="left"/>
    </xf>
    <xf numFmtId="49" fontId="8" fillId="0" borderId="8" xfId="0" applyNumberFormat="1" applyFont="1" applyBorder="1" applyAlignment="1"/>
    <xf numFmtId="192" fontId="8" fillId="0" borderId="8" xfId="0" applyNumberFormat="1" applyFont="1" applyBorder="1" applyAlignment="1">
      <alignment horizontal="left"/>
    </xf>
    <xf numFmtId="192" fontId="8" fillId="0" borderId="8" xfId="0" applyNumberFormat="1" applyFont="1" applyBorder="1" applyAlignment="1"/>
    <xf numFmtId="0" fontId="8" fillId="0" borderId="2" xfId="0" applyNumberFormat="1" applyFont="1" applyBorder="1" applyAlignment="1">
      <alignment horizontal="left" vertical="center" wrapText="1"/>
    </xf>
    <xf numFmtId="194" fontId="9" fillId="0" borderId="11" xfId="1" applyNumberFormat="1" applyFont="1" applyBorder="1" applyAlignment="1">
      <alignment horizontal="left" vertical="center" wrapText="1"/>
    </xf>
    <xf numFmtId="187" fontId="9" fillId="0" borderId="11" xfId="1" applyNumberFormat="1" applyFont="1" applyBorder="1" applyAlignment="1">
      <alignment horizontal="left" vertical="center" wrapText="1"/>
    </xf>
    <xf numFmtId="190" fontId="8" fillId="0" borderId="3" xfId="1" applyNumberFormat="1" applyFont="1" applyBorder="1"/>
    <xf numFmtId="49" fontId="8" fillId="0" borderId="5" xfId="0" applyFont="1" applyFill="1" applyBorder="1" applyAlignment="1">
      <alignment horizontal="left"/>
    </xf>
    <xf numFmtId="49" fontId="15" fillId="0" borderId="0" xfId="0" applyFont="1" applyFill="1" applyBorder="1" applyAlignment="1">
      <alignment horizontal="left"/>
    </xf>
    <xf numFmtId="49" fontId="15" fillId="0" borderId="0" xfId="0" applyFont="1" applyFill="1" applyBorder="1" applyAlignment="1">
      <alignment vertical="top"/>
    </xf>
    <xf numFmtId="49" fontId="12" fillId="0" borderId="0" xfId="0" applyFont="1" applyFill="1" applyBorder="1" applyAlignment="1">
      <alignment vertical="top"/>
    </xf>
    <xf numFmtId="0" fontId="12" fillId="0" borderId="0" xfId="0" applyNumberFormat="1" applyFont="1" applyFill="1" applyBorder="1" applyAlignment="1">
      <alignment vertical="top"/>
    </xf>
    <xf numFmtId="49" fontId="28" fillId="0" borderId="0" xfId="0" applyFont="1" applyFill="1" applyBorder="1" applyAlignment="1">
      <alignment vertical="top"/>
    </xf>
    <xf numFmtId="49" fontId="28" fillId="0" borderId="0" xfId="0" applyFont="1" applyFill="1" applyBorder="1" applyAlignment="1">
      <alignment vertical="center"/>
    </xf>
    <xf numFmtId="49" fontId="15" fillId="0" borderId="0" xfId="0" applyFont="1" applyFill="1" applyBorder="1" applyAlignment="1">
      <alignment horizontal="center" vertical="top"/>
    </xf>
    <xf numFmtId="189" fontId="15" fillId="0" borderId="0" xfId="1" applyNumberFormat="1" applyFont="1" applyFill="1" applyBorder="1" applyAlignment="1">
      <alignment vertical="top"/>
    </xf>
    <xf numFmtId="189" fontId="12" fillId="0" borderId="0" xfId="1" applyNumberFormat="1" applyFont="1" applyFill="1" applyBorder="1" applyAlignment="1">
      <alignment vertical="top"/>
    </xf>
    <xf numFmtId="49" fontId="12" fillId="0" borderId="0" xfId="0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vertical="top"/>
    </xf>
    <xf numFmtId="0" fontId="15" fillId="0" borderId="0" xfId="0" applyNumberFormat="1" applyFon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vertical="top"/>
    </xf>
    <xf numFmtId="0" fontId="12" fillId="0" borderId="0" xfId="0" applyNumberFormat="1" applyFont="1" applyFill="1" applyBorder="1" applyAlignment="1">
      <alignment horizontal="left" vertical="top"/>
    </xf>
    <xf numFmtId="49" fontId="15" fillId="0" borderId="0" xfId="0" applyFont="1" applyFill="1" applyBorder="1" applyAlignment="1">
      <alignment horizontal="left" vertical="top"/>
    </xf>
    <xf numFmtId="43" fontId="9" fillId="0" borderId="0" xfId="1" applyFont="1" applyAlignment="1">
      <alignment horizontal="center" vertical="center"/>
    </xf>
    <xf numFmtId="189" fontId="9" fillId="0" borderId="0" xfId="1" applyNumberFormat="1" applyFont="1" applyAlignment="1">
      <alignment vertical="center"/>
    </xf>
    <xf numFmtId="43" fontId="8" fillId="0" borderId="1" xfId="1" applyNumberFormat="1" applyFont="1" applyFill="1" applyBorder="1" applyAlignment="1">
      <alignment horizontal="right"/>
    </xf>
    <xf numFmtId="49" fontId="8" fillId="0" borderId="6" xfId="0" applyFont="1" applyBorder="1"/>
    <xf numFmtId="0" fontId="9" fillId="0" borderId="1" xfId="0" applyNumberFormat="1" applyFont="1" applyBorder="1" applyAlignment="1">
      <alignment horizontal="left" vertical="center" wrapText="1"/>
    </xf>
    <xf numFmtId="187" fontId="8" fillId="0" borderId="20" xfId="1" applyNumberFormat="1" applyFont="1" applyBorder="1" applyAlignment="1">
      <alignment horizontal="center" vertical="center" wrapText="1"/>
    </xf>
    <xf numFmtId="49" fontId="12" fillId="0" borderId="0" xfId="0" applyFont="1" applyFill="1" applyBorder="1" applyAlignment="1">
      <alignment horizontal="left" vertical="top"/>
    </xf>
    <xf numFmtId="189" fontId="12" fillId="0" borderId="0" xfId="1" applyNumberFormat="1" applyFont="1" applyFill="1" applyBorder="1" applyAlignment="1">
      <alignment horizontal="left" vertical="top"/>
    </xf>
    <xf numFmtId="49" fontId="8" fillId="0" borderId="20" xfId="0" applyFont="1" applyBorder="1" applyAlignment="1">
      <alignment wrapText="1"/>
    </xf>
    <xf numFmtId="49" fontId="8" fillId="0" borderId="1" xfId="0" applyFont="1" applyBorder="1" applyAlignment="1">
      <alignment wrapText="1"/>
    </xf>
    <xf numFmtId="43" fontId="9" fillId="0" borderId="27" xfId="1" applyFont="1" applyFill="1" applyBorder="1"/>
    <xf numFmtId="43" fontId="9" fillId="0" borderId="27" xfId="1" applyFont="1" applyFill="1" applyBorder="1" applyAlignment="1">
      <alignment vertical="center"/>
    </xf>
    <xf numFmtId="43" fontId="9" fillId="0" borderId="0" xfId="1" applyFont="1" applyFill="1" applyBorder="1"/>
    <xf numFmtId="43" fontId="9" fillId="0" borderId="0" xfId="1" applyFont="1" applyFill="1" applyBorder="1" applyAlignment="1">
      <alignment vertical="center"/>
    </xf>
    <xf numFmtId="43" fontId="9" fillId="0" borderId="32" xfId="1" applyFont="1" applyBorder="1" applyAlignment="1">
      <alignment vertical="center"/>
    </xf>
    <xf numFmtId="43" fontId="9" fillId="0" borderId="6" xfId="1" applyFont="1" applyBorder="1" applyAlignment="1">
      <alignment vertical="center"/>
    </xf>
    <xf numFmtId="187" fontId="9" fillId="0" borderId="20" xfId="1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right" vertical="top"/>
    </xf>
    <xf numFmtId="43" fontId="9" fillId="0" borderId="27" xfId="1" applyFont="1" applyBorder="1" applyAlignment="1">
      <alignment vertical="center"/>
    </xf>
    <xf numFmtId="49" fontId="9" fillId="0" borderId="26" xfId="0" applyFont="1" applyBorder="1" applyAlignment="1">
      <alignment horizontal="right"/>
    </xf>
    <xf numFmtId="43" fontId="9" fillId="0" borderId="26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0" fontId="9" fillId="0" borderId="27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>
      <alignment horizontal="right" vertical="top"/>
    </xf>
    <xf numFmtId="0" fontId="9" fillId="0" borderId="26" xfId="0" applyNumberFormat="1" applyFont="1" applyFill="1" applyBorder="1" applyAlignment="1">
      <alignment horizontal="right" vertical="top"/>
    </xf>
    <xf numFmtId="0" fontId="9" fillId="2" borderId="4" xfId="0" applyNumberFormat="1" applyFont="1" applyFill="1" applyBorder="1" applyAlignment="1">
      <alignment horizontal="right" vertical="top" wrapText="1"/>
    </xf>
    <xf numFmtId="194" fontId="9" fillId="0" borderId="6" xfId="1" applyNumberFormat="1" applyFont="1" applyFill="1" applyBorder="1" applyAlignment="1">
      <alignment horizontal="center" vertical="center" wrapText="1"/>
    </xf>
    <xf numFmtId="187" fontId="9" fillId="0" borderId="6" xfId="1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94" fontId="8" fillId="0" borderId="1" xfId="1" applyNumberFormat="1" applyFont="1" applyFill="1" applyBorder="1" applyAlignment="1">
      <alignment horizontal="center" vertical="center" wrapText="1"/>
    </xf>
    <xf numFmtId="187" fontId="8" fillId="0" borderId="1" xfId="1" applyNumberFormat="1" applyFont="1" applyFill="1" applyBorder="1" applyAlignment="1">
      <alignment horizontal="center" vertical="center" wrapText="1"/>
    </xf>
    <xf numFmtId="49" fontId="15" fillId="0" borderId="0" xfId="0" applyFont="1" applyBorder="1" applyAlignment="1">
      <alignment vertical="top"/>
    </xf>
    <xf numFmtId="0" fontId="28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 vertical="top"/>
    </xf>
    <xf numFmtId="49" fontId="12" fillId="0" borderId="0" xfId="0" applyFont="1" applyFill="1" applyBorder="1" applyAlignment="1">
      <alignment horizontal="left"/>
    </xf>
    <xf numFmtId="189" fontId="12" fillId="0" borderId="0" xfId="1" applyNumberFormat="1" applyFont="1" applyFill="1" applyBorder="1" applyAlignment="1">
      <alignment horizontal="left"/>
    </xf>
    <xf numFmtId="49" fontId="9" fillId="0" borderId="35" xfId="0" applyFont="1" applyBorder="1" applyAlignment="1">
      <alignment horizontal="right"/>
    </xf>
    <xf numFmtId="43" fontId="9" fillId="0" borderId="3" xfId="1" applyFont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26" xfId="0" applyNumberFormat="1" applyFont="1" applyBorder="1" applyAlignment="1">
      <alignment horizontal="right" vertical="top"/>
    </xf>
    <xf numFmtId="0" fontId="9" fillId="0" borderId="26" xfId="0" applyNumberFormat="1" applyFont="1" applyBorder="1" applyAlignment="1">
      <alignment horizontal="left" vertical="top"/>
    </xf>
    <xf numFmtId="43" fontId="8" fillId="0" borderId="26" xfId="1" applyFont="1" applyBorder="1"/>
    <xf numFmtId="0" fontId="9" fillId="0" borderId="0" xfId="0" applyNumberFormat="1" applyFont="1" applyBorder="1" applyAlignment="1">
      <alignment horizontal="left" vertical="top"/>
    </xf>
    <xf numFmtId="43" fontId="9" fillId="0" borderId="32" xfId="1" applyFont="1" applyBorder="1"/>
    <xf numFmtId="0" fontId="9" fillId="0" borderId="32" xfId="0" applyNumberFormat="1" applyFont="1" applyBorder="1" applyAlignment="1">
      <alignment horizontal="right" vertical="top"/>
    </xf>
    <xf numFmtId="43" fontId="9" fillId="0" borderId="6" xfId="1" applyFont="1" applyBorder="1"/>
    <xf numFmtId="194" fontId="9" fillId="0" borderId="1" xfId="1" applyNumberFormat="1" applyFont="1" applyFill="1" applyBorder="1" applyAlignment="1">
      <alignment horizontal="center" vertical="center" wrapText="1"/>
    </xf>
    <xf numFmtId="187" fontId="9" fillId="0" borderId="1" xfId="1" applyNumberFormat="1" applyFont="1" applyFill="1" applyBorder="1" applyAlignment="1">
      <alignment horizontal="center" vertical="center" wrapText="1"/>
    </xf>
    <xf numFmtId="187" fontId="9" fillId="0" borderId="20" xfId="1" applyNumberFormat="1" applyFont="1" applyBorder="1" applyAlignment="1">
      <alignment horizontal="center" vertical="center" wrapText="1"/>
    </xf>
    <xf numFmtId="0" fontId="9" fillId="0" borderId="32" xfId="0" applyNumberFormat="1" applyFont="1" applyBorder="1" applyAlignment="1">
      <alignment horizontal="right" vertical="top" wrapText="1"/>
    </xf>
    <xf numFmtId="49" fontId="9" fillId="0" borderId="20" xfId="0" applyFont="1" applyBorder="1" applyAlignment="1">
      <alignment horizontal="right"/>
    </xf>
    <xf numFmtId="43" fontId="9" fillId="0" borderId="20" xfId="1" applyFont="1" applyBorder="1"/>
    <xf numFmtId="49" fontId="8" fillId="0" borderId="20" xfId="0" applyFont="1" applyBorder="1" applyAlignment="1">
      <alignment horizontal="left" vertical="top"/>
    </xf>
    <xf numFmtId="49" fontId="25" fillId="0" borderId="32" xfId="0" applyFont="1" applyBorder="1" applyAlignment="1">
      <alignment wrapText="1"/>
    </xf>
    <xf numFmtId="198" fontId="9" fillId="0" borderId="8" xfId="1" applyNumberFormat="1" applyFont="1" applyBorder="1" applyAlignment="1"/>
    <xf numFmtId="49" fontId="3" fillId="0" borderId="1" xfId="0" applyFont="1" applyBorder="1"/>
    <xf numFmtId="49" fontId="0" fillId="0" borderId="1" xfId="0" applyBorder="1"/>
    <xf numFmtId="43" fontId="0" fillId="0" borderId="1" xfId="1" applyFont="1" applyBorder="1"/>
    <xf numFmtId="49" fontId="0" fillId="0" borderId="20" xfId="0" applyBorder="1"/>
    <xf numFmtId="49" fontId="0" fillId="0" borderId="3" xfId="0" applyBorder="1"/>
    <xf numFmtId="49" fontId="29" fillId="0" borderId="3" xfId="0" applyFont="1" applyBorder="1"/>
    <xf numFmtId="49" fontId="3" fillId="0" borderId="3" xfId="0" applyFont="1" applyBorder="1" applyAlignment="1">
      <alignment horizontal="center"/>
    </xf>
    <xf numFmtId="49" fontId="0" fillId="0" borderId="3" xfId="0" applyBorder="1" applyAlignment="1">
      <alignment horizontal="center"/>
    </xf>
    <xf numFmtId="49" fontId="8" fillId="0" borderId="8" xfId="0" applyNumberFormat="1" applyFont="1" applyBorder="1" applyAlignment="1">
      <alignment vertical="top"/>
    </xf>
    <xf numFmtId="0" fontId="8" fillId="0" borderId="8" xfId="4" applyFont="1" applyBorder="1" applyAlignment="1">
      <alignment vertical="top"/>
    </xf>
    <xf numFmtId="49" fontId="30" fillId="0" borderId="0" xfId="0" applyFont="1" applyFill="1" applyBorder="1"/>
    <xf numFmtId="49" fontId="28" fillId="0" borderId="0" xfId="0" applyFont="1" applyFill="1" applyBorder="1" applyAlignment="1">
      <alignment horizontal="left" vertical="top"/>
    </xf>
    <xf numFmtId="194" fontId="9" fillId="0" borderId="2" xfId="1" applyNumberFormat="1" applyFont="1" applyFill="1" applyBorder="1" applyAlignment="1">
      <alignment horizontal="center" vertical="center" wrapText="1"/>
    </xf>
    <xf numFmtId="187" fontId="9" fillId="0" borderId="2" xfId="1" applyNumberFormat="1" applyFont="1" applyFill="1" applyBorder="1" applyAlignment="1">
      <alignment horizontal="center" vertical="center" wrapText="1"/>
    </xf>
    <xf numFmtId="49" fontId="9" fillId="0" borderId="26" xfId="0" applyFont="1" applyFill="1" applyBorder="1" applyAlignment="1">
      <alignment horizontal="right"/>
    </xf>
    <xf numFmtId="43" fontId="9" fillId="0" borderId="26" xfId="1" applyFont="1" applyFill="1" applyBorder="1"/>
    <xf numFmtId="43" fontId="9" fillId="0" borderId="26" xfId="1" applyFont="1" applyFill="1" applyBorder="1" applyAlignment="1">
      <alignment vertical="center"/>
    </xf>
    <xf numFmtId="49" fontId="8" fillId="0" borderId="24" xfId="0" applyFont="1" applyFill="1" applyBorder="1"/>
    <xf numFmtId="49" fontId="8" fillId="0" borderId="0" xfId="0" applyFont="1" applyFill="1" applyBorder="1"/>
    <xf numFmtId="189" fontId="37" fillId="0" borderId="0" xfId="1" applyNumberFormat="1" applyFont="1" applyBorder="1" applyAlignment="1">
      <alignment horizontal="center" vertical="center"/>
    </xf>
    <xf numFmtId="49" fontId="8" fillId="0" borderId="0" xfId="0" applyFont="1" applyAlignment="1">
      <alignment horizontal="left" vertical="center"/>
    </xf>
    <xf numFmtId="0" fontId="9" fillId="0" borderId="20" xfId="0" applyNumberFormat="1" applyFont="1" applyBorder="1" applyAlignment="1">
      <alignment horizontal="left" vertical="top" wrapText="1"/>
    </xf>
    <xf numFmtId="189" fontId="24" fillId="0" borderId="4" xfId="1" applyNumberFormat="1" applyFont="1" applyBorder="1"/>
    <xf numFmtId="0" fontId="7" fillId="2" borderId="1" xfId="0" applyNumberFormat="1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>
      <alignment horizontal="left" vertical="top"/>
    </xf>
    <xf numFmtId="195" fontId="8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1" fillId="0" borderId="0" xfId="0" applyFont="1" applyFill="1" applyBorder="1"/>
    <xf numFmtId="0" fontId="27" fillId="0" borderId="0" xfId="0" applyNumberFormat="1" applyFont="1" applyFill="1" applyBorder="1"/>
    <xf numFmtId="49" fontId="15" fillId="0" borderId="0" xfId="0" applyNumberFormat="1" applyFont="1" applyFill="1" applyBorder="1" applyAlignment="1">
      <alignment horizontal="center"/>
    </xf>
    <xf numFmtId="49" fontId="15" fillId="0" borderId="0" xfId="1" applyNumberFormat="1" applyFont="1" applyFill="1" applyBorder="1"/>
    <xf numFmtId="49" fontId="15" fillId="0" borderId="0" xfId="0" applyNumberFormat="1" applyFont="1" applyFill="1" applyBorder="1" applyAlignment="1">
      <alignment vertical="top"/>
    </xf>
    <xf numFmtId="49" fontId="15" fillId="0" borderId="0" xfId="0" applyNumberFormat="1" applyFont="1" applyFill="1" applyBorder="1" applyAlignment="1">
      <alignment horizontal="left" vertical="top"/>
    </xf>
    <xf numFmtId="49" fontId="15" fillId="0" borderId="0" xfId="0" applyNumberFormat="1" applyFont="1" applyBorder="1"/>
    <xf numFmtId="0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top"/>
    </xf>
    <xf numFmtId="189" fontId="12" fillId="0" borderId="0" xfId="1" applyNumberFormat="1" applyFont="1" applyFill="1" applyBorder="1" applyAlignment="1">
      <alignment horizontal="center" vertical="top"/>
    </xf>
    <xf numFmtId="49" fontId="15" fillId="0" borderId="0" xfId="0" applyFont="1" applyAlignment="1">
      <alignment horizontal="left" vertical="top"/>
    </xf>
    <xf numFmtId="49" fontId="15" fillId="0" borderId="0" xfId="0" applyFont="1"/>
    <xf numFmtId="49" fontId="32" fillId="0" borderId="0" xfId="0" applyFont="1" applyAlignment="1">
      <alignment horizontal="left" vertical="top"/>
    </xf>
    <xf numFmtId="0" fontId="15" fillId="0" borderId="0" xfId="0" applyNumberFormat="1" applyFont="1" applyFill="1" applyBorder="1" applyAlignment="1">
      <alignment vertical="center"/>
    </xf>
    <xf numFmtId="49" fontId="3" fillId="0" borderId="0" xfId="0" applyFont="1" applyAlignment="1">
      <alignment horizontal="left" vertical="top"/>
    </xf>
    <xf numFmtId="49" fontId="3" fillId="0" borderId="0" xfId="0" applyFont="1" applyBorder="1"/>
    <xf numFmtId="49" fontId="11" fillId="0" borderId="0" xfId="0" applyFont="1" applyBorder="1" applyAlignment="1">
      <alignment horizontal="center"/>
    </xf>
    <xf numFmtId="189" fontId="11" fillId="0" borderId="0" xfId="1" applyNumberFormat="1" applyFont="1" applyBorder="1"/>
    <xf numFmtId="49" fontId="3" fillId="0" borderId="0" xfId="0" applyFont="1" applyAlignment="1">
      <alignment vertical="top"/>
    </xf>
    <xf numFmtId="49" fontId="15" fillId="0" borderId="0" xfId="0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 vertical="center"/>
    </xf>
    <xf numFmtId="49" fontId="3" fillId="0" borderId="0" xfId="0" applyFont="1"/>
    <xf numFmtId="49" fontId="40" fillId="0" borderId="0" xfId="0" applyFont="1"/>
    <xf numFmtId="0" fontId="28" fillId="0" borderId="0" xfId="0" applyNumberFormat="1" applyFont="1" applyFill="1" applyBorder="1" applyAlignment="1">
      <alignment vertical="top"/>
    </xf>
    <xf numFmtId="43" fontId="8" fillId="0" borderId="1" xfId="1" applyNumberFormat="1" applyFont="1" applyBorder="1" applyAlignment="1">
      <alignment vertical="center"/>
    </xf>
    <xf numFmtId="43" fontId="8" fillId="0" borderId="1" xfId="1" applyNumberFormat="1" applyFont="1" applyBorder="1" applyAlignment="1">
      <alignment horizontal="center" vertical="center"/>
    </xf>
    <xf numFmtId="49" fontId="11" fillId="0" borderId="0" xfId="0" applyFont="1" applyAlignment="1">
      <alignment horizontal="center"/>
    </xf>
    <xf numFmtId="43" fontId="25" fillId="0" borderId="11" xfId="1" applyFont="1" applyBorder="1" applyAlignment="1">
      <alignment vertical="center"/>
    </xf>
    <xf numFmtId="43" fontId="25" fillId="0" borderId="11" xfId="1" applyFont="1" applyBorder="1"/>
    <xf numFmtId="43" fontId="25" fillId="0" borderId="32" xfId="1" applyFont="1" applyBorder="1"/>
    <xf numFmtId="49" fontId="8" fillId="0" borderId="20" xfId="0" applyFont="1" applyBorder="1" applyAlignment="1">
      <alignment horizontal="left" vertical="top" wrapText="1"/>
    </xf>
    <xf numFmtId="49" fontId="3" fillId="0" borderId="3" xfId="0" applyFont="1" applyBorder="1"/>
    <xf numFmtId="49" fontId="3" fillId="0" borderId="3" xfId="0" applyFont="1" applyBorder="1" applyAlignment="1">
      <alignment wrapText="1"/>
    </xf>
    <xf numFmtId="49" fontId="3" fillId="0" borderId="3" xfId="0" applyFont="1" applyBorder="1" applyAlignment="1">
      <alignment vertical="top"/>
    </xf>
    <xf numFmtId="49" fontId="3" fillId="0" borderId="3" xfId="0" applyFont="1" applyBorder="1" applyAlignment="1">
      <alignment vertical="top" wrapText="1"/>
    </xf>
    <xf numFmtId="2" fontId="11" fillId="0" borderId="11" xfId="0" applyNumberFormat="1" applyFont="1" applyBorder="1" applyAlignment="1">
      <alignment horizontal="center" vertical="center"/>
    </xf>
    <xf numFmtId="2" fontId="0" fillId="0" borderId="0" xfId="0" applyNumberFormat="1"/>
    <xf numFmtId="43" fontId="3" fillId="0" borderId="3" xfId="1" applyFont="1" applyBorder="1"/>
    <xf numFmtId="49" fontId="3" fillId="0" borderId="20" xfId="0" applyFont="1" applyBorder="1" applyAlignment="1">
      <alignment wrapText="1"/>
    </xf>
    <xf numFmtId="43" fontId="11" fillId="0" borderId="25" xfId="1" applyFont="1" applyBorder="1"/>
    <xf numFmtId="49" fontId="11" fillId="0" borderId="25" xfId="0" applyFont="1" applyBorder="1"/>
    <xf numFmtId="43" fontId="3" fillId="0" borderId="3" xfId="1" applyFont="1" applyBorder="1" applyAlignment="1">
      <alignment vertical="top"/>
    </xf>
    <xf numFmtId="49" fontId="3" fillId="0" borderId="3" xfId="0" applyFont="1" applyBorder="1" applyAlignment="1">
      <alignment horizontal="center" vertical="center"/>
    </xf>
    <xf numFmtId="49" fontId="3" fillId="0" borderId="1" xfId="0" applyFont="1" applyBorder="1" applyAlignment="1">
      <alignment wrapText="1"/>
    </xf>
    <xf numFmtId="49" fontId="3" fillId="0" borderId="1" xfId="0" applyFont="1" applyBorder="1" applyAlignment="1">
      <alignment horizontal="center" vertical="center"/>
    </xf>
    <xf numFmtId="49" fontId="3" fillId="0" borderId="1" xfId="0" applyFont="1" applyBorder="1" applyAlignment="1">
      <alignment vertical="top"/>
    </xf>
    <xf numFmtId="43" fontId="0" fillId="0" borderId="1" xfId="1" applyFont="1" applyBorder="1" applyAlignment="1">
      <alignment vertical="top"/>
    </xf>
    <xf numFmtId="49" fontId="3" fillId="0" borderId="1" xfId="0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49" fontId="3" fillId="0" borderId="1" xfId="0" applyFont="1" applyBorder="1" applyAlignment="1">
      <alignment horizontal="right"/>
    </xf>
    <xf numFmtId="49" fontId="3" fillId="0" borderId="1" xfId="0" applyFont="1" applyBorder="1" applyAlignment="1">
      <alignment vertical="center" wrapText="1"/>
    </xf>
    <xf numFmtId="49" fontId="3" fillId="0" borderId="20" xfId="0" applyFont="1" applyBorder="1" applyAlignment="1">
      <alignment horizontal="center" vertical="center"/>
    </xf>
    <xf numFmtId="43" fontId="0" fillId="0" borderId="20" xfId="1" applyFont="1" applyBorder="1" applyAlignment="1">
      <alignment vertical="center"/>
    </xf>
    <xf numFmtId="43" fontId="11" fillId="0" borderId="11" xfId="1" applyFont="1" applyBorder="1"/>
    <xf numFmtId="49" fontId="11" fillId="0" borderId="11" xfId="0" applyFont="1" applyBorder="1"/>
    <xf numFmtId="43" fontId="0" fillId="0" borderId="3" xfId="1" applyFont="1" applyBorder="1"/>
    <xf numFmtId="49" fontId="0" fillId="0" borderId="24" xfId="0" applyBorder="1"/>
    <xf numFmtId="43" fontId="0" fillId="0" borderId="24" xfId="1" applyFont="1" applyBorder="1"/>
    <xf numFmtId="49" fontId="0" fillId="0" borderId="0" xfId="0" applyBorder="1"/>
    <xf numFmtId="43" fontId="0" fillId="0" borderId="0" xfId="1" applyFont="1" applyBorder="1"/>
    <xf numFmtId="2" fontId="0" fillId="0" borderId="0" xfId="0" applyNumberFormat="1" applyBorder="1"/>
    <xf numFmtId="49" fontId="3" fillId="0" borderId="20" xfId="0" applyFont="1" applyBorder="1" applyAlignment="1">
      <alignment vertical="center" wrapText="1"/>
    </xf>
    <xf numFmtId="49" fontId="3" fillId="0" borderId="35" xfId="0" applyFont="1" applyBorder="1" applyAlignment="1">
      <alignment horizontal="center" vertical="center"/>
    </xf>
    <xf numFmtId="49" fontId="3" fillId="0" borderId="35" xfId="0" applyFont="1" applyBorder="1" applyAlignment="1">
      <alignment vertical="center" wrapText="1"/>
    </xf>
    <xf numFmtId="43" fontId="0" fillId="0" borderId="35" xfId="1" applyFont="1" applyBorder="1" applyAlignment="1">
      <alignment vertical="center"/>
    </xf>
    <xf numFmtId="49" fontId="0" fillId="0" borderId="35" xfId="0" applyBorder="1"/>
    <xf numFmtId="43" fontId="11" fillId="0" borderId="32" xfId="1" applyFont="1" applyBorder="1"/>
    <xf numFmtId="49" fontId="11" fillId="0" borderId="32" xfId="0" applyFont="1" applyBorder="1"/>
    <xf numFmtId="49" fontId="0" fillId="0" borderId="20" xfId="0" applyBorder="1" applyAlignment="1">
      <alignment horizontal="center"/>
    </xf>
    <xf numFmtId="43" fontId="0" fillId="0" borderId="20" xfId="1" applyFont="1" applyBorder="1"/>
    <xf numFmtId="49" fontId="3" fillId="0" borderId="0" xfId="0" applyFont="1" applyBorder="1" applyAlignment="1">
      <alignment horizontal="right"/>
    </xf>
    <xf numFmtId="49" fontId="29" fillId="0" borderId="0" xfId="0" applyFont="1" applyBorder="1" applyAlignment="1">
      <alignment horizontal="center"/>
    </xf>
    <xf numFmtId="49" fontId="3" fillId="0" borderId="0" xfId="0" applyFont="1" applyBorder="1" applyAlignment="1">
      <alignment horizontal="center"/>
    </xf>
    <xf numFmtId="43" fontId="3" fillId="0" borderId="23" xfId="1" applyFont="1" applyBorder="1" applyAlignment="1">
      <alignment horizontal="center"/>
    </xf>
    <xf numFmtId="49" fontId="11" fillId="0" borderId="0" xfId="0" applyFont="1" applyBorder="1" applyAlignment="1">
      <alignment horizontal="right"/>
    </xf>
    <xf numFmtId="189" fontId="15" fillId="0" borderId="0" xfId="0" applyNumberFormat="1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vertical="center"/>
    </xf>
    <xf numFmtId="49" fontId="15" fillId="0" borderId="0" xfId="1" applyNumberFormat="1" applyFont="1" applyFill="1" applyBorder="1" applyAlignment="1">
      <alignment horizontal="center" vertical="center"/>
    </xf>
    <xf numFmtId="49" fontId="15" fillId="0" borderId="0" xfId="1" applyNumberFormat="1" applyFont="1" applyFill="1" applyBorder="1" applyAlignment="1">
      <alignment vertical="center"/>
    </xf>
    <xf numFmtId="189" fontId="12" fillId="0" borderId="0" xfId="1" applyNumberFormat="1" applyFont="1" applyFill="1" applyBorder="1" applyAlignment="1">
      <alignment horizontal="center" vertical="center"/>
    </xf>
    <xf numFmtId="43" fontId="11" fillId="2" borderId="0" xfId="1" applyFont="1" applyFill="1"/>
    <xf numFmtId="49" fontId="12" fillId="0" borderId="0" xfId="0" applyFont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192" fontId="8" fillId="0" borderId="8" xfId="0" applyNumberFormat="1" applyFont="1" applyBorder="1" applyAlignment="1">
      <alignment horizontal="center"/>
    </xf>
    <xf numFmtId="0" fontId="28" fillId="0" borderId="0" xfId="0" applyNumberFormat="1" applyFont="1" applyFill="1" applyBorder="1" applyAlignment="1">
      <alignment horizontal="center"/>
    </xf>
    <xf numFmtId="189" fontId="28" fillId="0" borderId="0" xfId="1" applyNumberFormat="1" applyFont="1" applyFill="1" applyBorder="1"/>
    <xf numFmtId="49" fontId="12" fillId="0" borderId="0" xfId="0" applyFont="1" applyFill="1" applyBorder="1" applyAlignment="1">
      <alignment horizontal="center" vertical="center"/>
    </xf>
    <xf numFmtId="49" fontId="27" fillId="0" borderId="0" xfId="0" applyFont="1" applyFill="1" applyBorder="1" applyAlignment="1">
      <alignment horizontal="left" vertical="top"/>
    </xf>
    <xf numFmtId="49" fontId="15" fillId="0" borderId="0" xfId="0" applyFont="1" applyAlignment="1">
      <alignment vertical="top"/>
    </xf>
    <xf numFmtId="49" fontId="41" fillId="0" borderId="0" xfId="0" applyFont="1" applyAlignment="1">
      <alignment vertical="top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23" xfId="0" applyNumberFormat="1" applyFont="1" applyBorder="1" applyAlignment="1">
      <alignment horizontal="left" vertical="top" wrapText="1"/>
    </xf>
    <xf numFmtId="43" fontId="8" fillId="0" borderId="23" xfId="1" applyFont="1" applyBorder="1"/>
    <xf numFmtId="0" fontId="7" fillId="0" borderId="27" xfId="0" applyNumberFormat="1" applyFont="1" applyFill="1" applyBorder="1" applyAlignment="1">
      <alignment horizontal="left" vertical="center" wrapText="1"/>
    </xf>
    <xf numFmtId="194" fontId="9" fillId="0" borderId="27" xfId="1" applyNumberFormat="1" applyFont="1" applyFill="1" applyBorder="1" applyAlignment="1">
      <alignment horizontal="center" vertical="center" wrapText="1"/>
    </xf>
    <xf numFmtId="187" fontId="9" fillId="0" borderId="27" xfId="1" applyNumberFormat="1" applyFont="1" applyFill="1" applyBorder="1" applyAlignment="1">
      <alignment horizontal="center" vertical="center" wrapText="1"/>
    </xf>
    <xf numFmtId="194" fontId="9" fillId="0" borderId="0" xfId="1" applyNumberFormat="1" applyFont="1" applyFill="1" applyBorder="1" applyAlignment="1">
      <alignment horizontal="center" vertical="center" wrapText="1"/>
    </xf>
    <xf numFmtId="187" fontId="9" fillId="0" borderId="0" xfId="1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/>
    </xf>
    <xf numFmtId="43" fontId="8" fillId="0" borderId="0" xfId="1" applyFont="1" applyFill="1" applyBorder="1"/>
    <xf numFmtId="0" fontId="9" fillId="0" borderId="0" xfId="0" applyNumberFormat="1" applyFont="1" applyFill="1" applyBorder="1" applyAlignment="1">
      <alignment horizontal="left" vertical="top" wrapText="1"/>
    </xf>
    <xf numFmtId="189" fontId="5" fillId="0" borderId="0" xfId="1" applyNumberFormat="1" applyFont="1"/>
    <xf numFmtId="189" fontId="8" fillId="0" borderId="8" xfId="1" applyNumberFormat="1" applyFont="1" applyBorder="1" applyAlignment="1">
      <alignment horizontal="left" vertical="top"/>
    </xf>
    <xf numFmtId="189" fontId="8" fillId="0" borderId="8" xfId="1" applyNumberFormat="1" applyFont="1" applyBorder="1" applyAlignment="1">
      <alignment vertical="top"/>
    </xf>
    <xf numFmtId="49" fontId="15" fillId="0" borderId="1" xfId="0" applyNumberFormat="1" applyFont="1" applyBorder="1" applyAlignment="1">
      <alignment horizontal="left" vertical="top" wrapText="1"/>
    </xf>
    <xf numFmtId="0" fontId="9" fillId="0" borderId="23" xfId="0" applyNumberFormat="1" applyFont="1" applyBorder="1" applyAlignment="1">
      <alignment horizontal="right" vertical="top"/>
    </xf>
    <xf numFmtId="43" fontId="9" fillId="0" borderId="23" xfId="1" applyFont="1" applyBorder="1"/>
    <xf numFmtId="43" fontId="9" fillId="0" borderId="23" xfId="1" applyFont="1" applyBorder="1" applyAlignment="1">
      <alignment vertical="center"/>
    </xf>
    <xf numFmtId="49" fontId="8" fillId="0" borderId="2" xfId="0" applyFont="1" applyBorder="1" applyAlignment="1">
      <alignment wrapText="1"/>
    </xf>
    <xf numFmtId="49" fontId="9" fillId="2" borderId="3" xfId="0" applyFont="1" applyFill="1" applyBorder="1" applyAlignment="1">
      <alignment horizontal="left"/>
    </xf>
    <xf numFmtId="49" fontId="42" fillId="0" borderId="8" xfId="0" applyFont="1" applyFill="1" applyBorder="1"/>
    <xf numFmtId="49" fontId="43" fillId="0" borderId="27" xfId="0" applyFont="1" applyFill="1" applyBorder="1" applyAlignment="1">
      <alignment horizontal="right"/>
    </xf>
    <xf numFmtId="43" fontId="43" fillId="0" borderId="27" xfId="1" applyFont="1" applyFill="1" applyBorder="1"/>
    <xf numFmtId="43" fontId="43" fillId="0" borderId="27" xfId="1" applyFont="1" applyFill="1" applyBorder="1" applyAlignment="1">
      <alignment vertical="center"/>
    </xf>
    <xf numFmtId="49" fontId="43" fillId="0" borderId="0" xfId="0" applyFont="1" applyFill="1" applyBorder="1" applyAlignment="1">
      <alignment horizontal="right"/>
    </xf>
    <xf numFmtId="43" fontId="43" fillId="0" borderId="0" xfId="1" applyFont="1" applyFill="1" applyBorder="1"/>
    <xf numFmtId="43" fontId="43" fillId="0" borderId="0" xfId="1" applyFont="1" applyFill="1" applyBorder="1" applyAlignment="1">
      <alignment vertical="center"/>
    </xf>
    <xf numFmtId="49" fontId="9" fillId="0" borderId="36" xfId="0" applyFont="1" applyFill="1" applyBorder="1" applyAlignment="1">
      <alignment horizontal="right"/>
    </xf>
    <xf numFmtId="43" fontId="9" fillId="0" borderId="36" xfId="1" applyFont="1" applyFill="1" applyBorder="1"/>
    <xf numFmtId="43" fontId="9" fillId="0" borderId="36" xfId="1" applyFont="1" applyFill="1" applyBorder="1" applyAlignment="1">
      <alignment vertical="center"/>
    </xf>
    <xf numFmtId="49" fontId="9" fillId="0" borderId="23" xfId="0" applyFont="1" applyBorder="1" applyAlignment="1">
      <alignment horizontal="right"/>
    </xf>
    <xf numFmtId="49" fontId="8" fillId="0" borderId="0" xfId="0" applyFont="1" applyAlignment="1">
      <alignment vertical="top"/>
    </xf>
    <xf numFmtId="0" fontId="8" fillId="0" borderId="3" xfId="0" applyNumberFormat="1" applyFont="1" applyBorder="1" applyAlignment="1">
      <alignment horizontal="left" vertical="center" wrapText="1"/>
    </xf>
    <xf numFmtId="43" fontId="22" fillId="0" borderId="3" xfId="1" applyFont="1" applyBorder="1" applyAlignment="1">
      <alignment vertical="center"/>
    </xf>
    <xf numFmtId="0" fontId="8" fillId="0" borderId="3" xfId="0" applyNumberFormat="1" applyFont="1" applyBorder="1" applyAlignment="1">
      <alignment horizontal="left" wrapText="1"/>
    </xf>
    <xf numFmtId="187" fontId="8" fillId="0" borderId="3" xfId="1" applyNumberFormat="1" applyFont="1" applyBorder="1" applyAlignment="1">
      <alignment vertical="center"/>
    </xf>
    <xf numFmtId="0" fontId="8" fillId="0" borderId="20" xfId="0" applyNumberFormat="1" applyFont="1" applyBorder="1" applyAlignment="1">
      <alignment horizontal="left" wrapText="1"/>
    </xf>
    <xf numFmtId="187" fontId="8" fillId="0" borderId="20" xfId="1" applyNumberFormat="1" applyFont="1" applyBorder="1" applyAlignment="1">
      <alignment vertical="center"/>
    </xf>
    <xf numFmtId="189" fontId="12" fillId="0" borderId="0" xfId="1" applyNumberFormat="1" applyFont="1" applyFill="1" applyBorder="1" applyAlignment="1">
      <alignment horizontal="right" vertical="top"/>
    </xf>
    <xf numFmtId="49" fontId="9" fillId="0" borderId="23" xfId="0" applyFont="1" applyFill="1" applyBorder="1" applyAlignment="1"/>
    <xf numFmtId="189" fontId="8" fillId="0" borderId="0" xfId="1" applyNumberFormat="1" applyFont="1" applyFill="1"/>
    <xf numFmtId="189" fontId="8" fillId="0" borderId="23" xfId="1" applyNumberFormat="1" applyFont="1" applyFill="1" applyBorder="1" applyAlignment="1"/>
    <xf numFmtId="49" fontId="25" fillId="0" borderId="1" xfId="0" applyFont="1" applyBorder="1" applyAlignment="1">
      <alignment horizontal="left" vertical="top" wrapText="1"/>
    </xf>
    <xf numFmtId="49" fontId="3" fillId="0" borderId="1" xfId="0" applyFont="1" applyBorder="1" applyAlignment="1">
      <alignment vertical="top" wrapText="1"/>
    </xf>
    <xf numFmtId="189" fontId="9" fillId="0" borderId="0" xfId="1" applyNumberFormat="1" applyFont="1" applyAlignment="1"/>
    <xf numFmtId="187" fontId="9" fillId="6" borderId="5" xfId="1" applyNumberFormat="1" applyFont="1" applyFill="1" applyBorder="1" applyAlignment="1">
      <alignment horizontal="center" vertical="center" wrapText="1"/>
    </xf>
    <xf numFmtId="187" fontId="9" fillId="6" borderId="32" xfId="1" applyNumberFormat="1" applyFont="1" applyFill="1" applyBorder="1" applyAlignment="1">
      <alignment horizontal="center" vertical="center" wrapText="1"/>
    </xf>
    <xf numFmtId="43" fontId="9" fillId="7" borderId="28" xfId="1" applyNumberFormat="1" applyFont="1" applyFill="1" applyBorder="1" applyAlignment="1">
      <alignment horizontal="center"/>
    </xf>
    <xf numFmtId="189" fontId="9" fillId="7" borderId="28" xfId="1" applyNumberFormat="1" applyFont="1" applyFill="1" applyBorder="1" applyAlignment="1">
      <alignment horizontal="center"/>
    </xf>
    <xf numFmtId="43" fontId="9" fillId="7" borderId="32" xfId="1" applyNumberFormat="1" applyFont="1" applyFill="1" applyBorder="1" applyAlignment="1">
      <alignment horizontal="center"/>
    </xf>
    <xf numFmtId="189" fontId="9" fillId="7" borderId="32" xfId="1" applyNumberFormat="1" applyFont="1" applyFill="1" applyBorder="1" applyAlignment="1">
      <alignment horizontal="center"/>
    </xf>
    <xf numFmtId="189" fontId="9" fillId="7" borderId="11" xfId="1" applyNumberFormat="1" applyFont="1" applyFill="1" applyBorder="1" applyAlignment="1">
      <alignment horizontal="center"/>
    </xf>
    <xf numFmtId="49" fontId="9" fillId="7" borderId="11" xfId="0" applyFont="1" applyFill="1" applyBorder="1" applyAlignment="1">
      <alignment horizontal="center"/>
    </xf>
    <xf numFmtId="49" fontId="9" fillId="7" borderId="11" xfId="0" applyFont="1" applyFill="1" applyBorder="1" applyAlignment="1">
      <alignment horizontal="center" vertical="center"/>
    </xf>
    <xf numFmtId="49" fontId="7" fillId="2" borderId="3" xfId="0" applyFont="1" applyFill="1" applyBorder="1" applyAlignment="1">
      <alignment horizontal="left"/>
    </xf>
    <xf numFmtId="49" fontId="9" fillId="5" borderId="11" xfId="0" applyFont="1" applyFill="1" applyBorder="1" applyAlignment="1">
      <alignment horizontal="right"/>
    </xf>
    <xf numFmtId="0" fontId="7" fillId="5" borderId="1" xfId="0" applyNumberFormat="1" applyFont="1" applyFill="1" applyBorder="1" applyAlignment="1">
      <alignment horizontal="left" vertical="top"/>
    </xf>
    <xf numFmtId="0" fontId="7" fillId="2" borderId="1" xfId="0" applyNumberFormat="1" applyFont="1" applyFill="1" applyBorder="1" applyAlignment="1">
      <alignment horizontal="left" vertical="center" wrapText="1"/>
    </xf>
    <xf numFmtId="0" fontId="9" fillId="5" borderId="1" xfId="0" applyNumberFormat="1" applyFont="1" applyFill="1" applyBorder="1" applyAlignment="1">
      <alignment horizontal="left" vertical="top"/>
    </xf>
    <xf numFmtId="0" fontId="7" fillId="2" borderId="1" xfId="0" applyNumberFormat="1" applyFont="1" applyFill="1" applyBorder="1" applyAlignment="1">
      <alignment horizontal="left" vertical="top"/>
    </xf>
    <xf numFmtId="0" fontId="9" fillId="2" borderId="1" xfId="0" applyNumberFormat="1" applyFont="1" applyFill="1" applyBorder="1" applyAlignment="1">
      <alignment horizontal="left" vertical="center"/>
    </xf>
    <xf numFmtId="49" fontId="9" fillId="5" borderId="1" xfId="0" applyFont="1" applyFill="1" applyBorder="1"/>
    <xf numFmtId="49" fontId="9" fillId="2" borderId="6" xfId="0" applyFont="1" applyFill="1" applyBorder="1"/>
    <xf numFmtId="187" fontId="9" fillId="5" borderId="3" xfId="1" applyNumberFormat="1" applyFont="1" applyFill="1" applyBorder="1" applyAlignment="1">
      <alignment horizontal="center" vertical="center" wrapText="1"/>
    </xf>
    <xf numFmtId="187" fontId="9" fillId="5" borderId="1" xfId="1" applyNumberFormat="1" applyFont="1" applyFill="1" applyBorder="1" applyAlignment="1">
      <alignment horizontal="center" vertical="center" wrapText="1"/>
    </xf>
    <xf numFmtId="187" fontId="9" fillId="5" borderId="20" xfId="1" applyNumberFormat="1" applyFont="1" applyFill="1" applyBorder="1" applyAlignment="1">
      <alignment horizontal="center" vertical="center" wrapText="1"/>
    </xf>
    <xf numFmtId="49" fontId="38" fillId="0" borderId="0" xfId="0" applyFont="1" applyFill="1" applyBorder="1" applyAlignment="1">
      <alignment vertical="top"/>
    </xf>
    <xf numFmtId="49" fontId="15" fillId="0" borderId="0" xfId="1" applyNumberFormat="1" applyFont="1" applyFill="1" applyBorder="1" applyAlignment="1">
      <alignment vertical="top"/>
    </xf>
    <xf numFmtId="189" fontId="15" fillId="0" borderId="0" xfId="1" applyNumberFormat="1" applyFont="1" applyFill="1" applyBorder="1" applyAlignment="1">
      <alignment horizontal="right" vertical="top"/>
    </xf>
    <xf numFmtId="43" fontId="25" fillId="5" borderId="0" xfId="1" applyFont="1" applyFill="1" applyBorder="1"/>
    <xf numFmtId="2" fontId="25" fillId="5" borderId="0" xfId="0" applyNumberFormat="1" applyFont="1" applyFill="1" applyBorder="1"/>
    <xf numFmtId="49" fontId="25" fillId="5" borderId="0" xfId="0" applyFont="1" applyFill="1" applyBorder="1"/>
    <xf numFmtId="43" fontId="25" fillId="5" borderId="0" xfId="1" applyFont="1" applyFill="1"/>
    <xf numFmtId="49" fontId="25" fillId="5" borderId="0" xfId="0" applyFont="1" applyFill="1"/>
    <xf numFmtId="0" fontId="15" fillId="0" borderId="0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top" wrapText="1"/>
    </xf>
    <xf numFmtId="187" fontId="9" fillId="5" borderId="3" xfId="1" applyNumberFormat="1" applyFont="1" applyFill="1" applyBorder="1" applyAlignment="1">
      <alignment horizontal="center" vertical="center" wrapText="1"/>
    </xf>
    <xf numFmtId="187" fontId="9" fillId="5" borderId="1" xfId="1" applyNumberFormat="1" applyFont="1" applyFill="1" applyBorder="1" applyAlignment="1">
      <alignment horizontal="center" vertical="center" wrapText="1"/>
    </xf>
    <xf numFmtId="187" fontId="9" fillId="5" borderId="20" xfId="1" applyNumberFormat="1" applyFont="1" applyFill="1" applyBorder="1" applyAlignment="1">
      <alignment horizontal="center" vertical="center" wrapText="1"/>
    </xf>
    <xf numFmtId="187" fontId="9" fillId="5" borderId="3" xfId="1" applyNumberFormat="1" applyFont="1" applyFill="1" applyBorder="1" applyAlignment="1">
      <alignment horizontal="center" vertical="center" wrapText="1"/>
    </xf>
    <xf numFmtId="187" fontId="9" fillId="5" borderId="1" xfId="1" applyNumberFormat="1" applyFont="1" applyFill="1" applyBorder="1" applyAlignment="1">
      <alignment horizontal="center" vertical="center" wrapText="1"/>
    </xf>
    <xf numFmtId="187" fontId="9" fillId="5" borderId="20" xfId="1" applyNumberFormat="1" applyFont="1" applyFill="1" applyBorder="1" applyAlignment="1">
      <alignment horizontal="center" vertical="center" wrapText="1"/>
    </xf>
    <xf numFmtId="187" fontId="9" fillId="5" borderId="3" xfId="1" applyNumberFormat="1" applyFont="1" applyFill="1" applyBorder="1" applyAlignment="1">
      <alignment horizontal="center" vertical="center" wrapText="1"/>
    </xf>
    <xf numFmtId="187" fontId="9" fillId="5" borderId="1" xfId="1" applyNumberFormat="1" applyFont="1" applyFill="1" applyBorder="1" applyAlignment="1">
      <alignment horizontal="center" vertical="center" wrapText="1"/>
    </xf>
    <xf numFmtId="187" fontId="9" fillId="5" borderId="20" xfId="1" applyNumberFormat="1" applyFont="1" applyFill="1" applyBorder="1" applyAlignment="1">
      <alignment horizontal="center" vertical="center" wrapText="1"/>
    </xf>
    <xf numFmtId="0" fontId="8" fillId="0" borderId="20" xfId="0" applyNumberFormat="1" applyFont="1" applyFill="1" applyBorder="1" applyAlignment="1">
      <alignment horizontal="left" vertical="top" wrapText="1"/>
    </xf>
    <xf numFmtId="194" fontId="9" fillId="0" borderId="20" xfId="1" applyNumberFormat="1" applyFont="1" applyFill="1" applyBorder="1" applyAlignment="1">
      <alignment horizontal="center" vertical="center" wrapText="1"/>
    </xf>
    <xf numFmtId="187" fontId="9" fillId="0" borderId="20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187" fontId="8" fillId="0" borderId="20" xfId="1" applyNumberFormat="1" applyFont="1" applyFill="1" applyBorder="1" applyAlignment="1">
      <alignment horizontal="center" vertical="center" wrapText="1"/>
    </xf>
    <xf numFmtId="49" fontId="9" fillId="0" borderId="5" xfId="0" applyFont="1" applyBorder="1" applyAlignment="1">
      <alignment horizontal="right"/>
    </xf>
    <xf numFmtId="49" fontId="9" fillId="0" borderId="32" xfId="0" applyFont="1" applyBorder="1" applyAlignment="1">
      <alignment horizontal="right"/>
    </xf>
    <xf numFmtId="43" fontId="8" fillId="0" borderId="32" xfId="1" applyFont="1" applyBorder="1"/>
    <xf numFmtId="0" fontId="12" fillId="0" borderId="0" xfId="0" applyNumberFormat="1" applyFont="1" applyFill="1" applyBorder="1" applyAlignment="1">
      <alignment horizontal="center"/>
    </xf>
    <xf numFmtId="49" fontId="15" fillId="0" borderId="0" xfId="0" applyFont="1" applyFill="1" applyBorder="1" applyAlignment="1">
      <alignment horizontal="left" vertical="center"/>
    </xf>
    <xf numFmtId="49" fontId="15" fillId="0" borderId="0" xfId="1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left" vertical="top"/>
    </xf>
    <xf numFmtId="49" fontId="12" fillId="0" borderId="0" xfId="1" applyNumberFormat="1" applyFont="1" applyFill="1" applyBorder="1" applyAlignment="1">
      <alignment horizontal="left" vertical="top"/>
    </xf>
    <xf numFmtId="49" fontId="15" fillId="0" borderId="0" xfId="1" applyNumberFormat="1" applyFont="1" applyFill="1" applyBorder="1" applyAlignment="1">
      <alignment horizontal="left"/>
    </xf>
    <xf numFmtId="49" fontId="12" fillId="0" borderId="0" xfId="1" applyNumberFormat="1" applyFont="1" applyFill="1" applyBorder="1"/>
    <xf numFmtId="0" fontId="12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49" fontId="44" fillId="0" borderId="0" xfId="0" applyFont="1"/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center" vertical="top"/>
    </xf>
    <xf numFmtId="49" fontId="15" fillId="0" borderId="0" xfId="1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187" fontId="8" fillId="0" borderId="6" xfId="1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2" fillId="0" borderId="0" xfId="0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horizontal="right"/>
    </xf>
    <xf numFmtId="49" fontId="45" fillId="0" borderId="0" xfId="0" applyFont="1" applyAlignment="1">
      <alignment vertical="center"/>
    </xf>
    <xf numFmtId="49" fontId="12" fillId="0" borderId="0" xfId="1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vertical="center"/>
    </xf>
    <xf numFmtId="49" fontId="12" fillId="0" borderId="0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vertical="center"/>
    </xf>
    <xf numFmtId="49" fontId="44" fillId="0" borderId="0" xfId="0" applyFont="1" applyAlignment="1">
      <alignment vertical="center"/>
    </xf>
    <xf numFmtId="49" fontId="12" fillId="0" borderId="0" xfId="1" applyNumberFormat="1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vertical="top"/>
    </xf>
    <xf numFmtId="189" fontId="12" fillId="0" borderId="0" xfId="1" applyNumberFormat="1" applyFont="1" applyFill="1" applyBorder="1" applyAlignment="1">
      <alignment vertical="center"/>
    </xf>
    <xf numFmtId="49" fontId="46" fillId="0" borderId="0" xfId="0" applyFont="1" applyFill="1" applyBorder="1"/>
    <xf numFmtId="49" fontId="46" fillId="0" borderId="0" xfId="0" applyFont="1" applyFill="1" applyBorder="1" applyAlignment="1">
      <alignment vertical="top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2" fillId="0" borderId="0" xfId="0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189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/>
    </xf>
    <xf numFmtId="189" fontId="9" fillId="0" borderId="11" xfId="1" applyNumberFormat="1" applyFont="1" applyBorder="1" applyAlignment="1">
      <alignment horizontal="center"/>
    </xf>
    <xf numFmtId="189" fontId="9" fillId="0" borderId="4" xfId="1" applyNumberFormat="1" applyFont="1" applyBorder="1" applyAlignment="1">
      <alignment horizontal="center" vertical="center"/>
    </xf>
    <xf numFmtId="49" fontId="9" fillId="0" borderId="8" xfId="0" applyFont="1" applyBorder="1" applyAlignment="1">
      <alignment horizontal="left"/>
    </xf>
    <xf numFmtId="49" fontId="9" fillId="0" borderId="24" xfId="0" applyFont="1" applyFill="1" applyBorder="1"/>
    <xf numFmtId="49" fontId="15" fillId="0" borderId="1" xfId="0" applyNumberFormat="1" applyFont="1" applyBorder="1" applyAlignment="1">
      <alignment horizontal="left" vertical="center" wrapText="1"/>
    </xf>
    <xf numFmtId="49" fontId="8" fillId="0" borderId="5" xfId="0" applyFont="1" applyBorder="1" applyAlignment="1">
      <alignment horizontal="left" wrapText="1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Font="1" applyAlignment="1">
      <alignment vertical="top"/>
    </xf>
    <xf numFmtId="49" fontId="15" fillId="0" borderId="0" xfId="0" applyFont="1" applyAlignment="1">
      <alignment horizontal="left" vertical="top"/>
    </xf>
    <xf numFmtId="49" fontId="3" fillId="0" borderId="0" xfId="0" applyFont="1" applyAlignment="1">
      <alignment vertical="center"/>
    </xf>
    <xf numFmtId="49" fontId="15" fillId="0" borderId="0" xfId="0" applyFont="1" applyAlignment="1">
      <alignment vertical="center"/>
    </xf>
    <xf numFmtId="43" fontId="8" fillId="0" borderId="11" xfId="1" applyFont="1" applyBorder="1"/>
    <xf numFmtId="49" fontId="8" fillId="0" borderId="11" xfId="0" applyFont="1" applyBorder="1" applyAlignment="1">
      <alignment horizontal="center"/>
    </xf>
    <xf numFmtId="0" fontId="9" fillId="0" borderId="8" xfId="4" applyFont="1" applyBorder="1" applyAlignment="1">
      <alignment horizontal="left"/>
    </xf>
    <xf numFmtId="191" fontId="9" fillId="0" borderId="4" xfId="1" applyNumberFormat="1" applyFont="1" applyBorder="1" applyAlignment="1">
      <alignment horizontal="right"/>
    </xf>
    <xf numFmtId="187" fontId="8" fillId="0" borderId="20" xfId="1" applyNumberFormat="1" applyFont="1" applyBorder="1" applyAlignment="1">
      <alignment horizontal="right" vertical="center"/>
    </xf>
    <xf numFmtId="0" fontId="8" fillId="0" borderId="28" xfId="0" applyNumberFormat="1" applyFont="1" applyBorder="1" applyAlignment="1">
      <alignment horizontal="left" vertical="top" wrapText="1"/>
    </xf>
    <xf numFmtId="187" fontId="8" fillId="0" borderId="28" xfId="1" applyNumberFormat="1" applyFont="1" applyBorder="1" applyAlignment="1">
      <alignment horizontal="center" vertical="center"/>
    </xf>
    <xf numFmtId="43" fontId="8" fillId="0" borderId="28" xfId="1" applyFont="1" applyBorder="1" applyAlignment="1">
      <alignment horizontal="center" vertical="center"/>
    </xf>
    <xf numFmtId="43" fontId="8" fillId="0" borderId="28" xfId="1" applyFont="1" applyBorder="1" applyAlignment="1">
      <alignment vertical="center"/>
    </xf>
    <xf numFmtId="43" fontId="8" fillId="0" borderId="3" xfId="1" applyFont="1" applyBorder="1" applyAlignment="1">
      <alignment horizontal="center" vertical="center"/>
    </xf>
    <xf numFmtId="0" fontId="9" fillId="0" borderId="28" xfId="0" applyNumberFormat="1" applyFont="1" applyBorder="1" applyAlignment="1">
      <alignment horizontal="right" vertical="top" wrapText="1"/>
    </xf>
    <xf numFmtId="43" fontId="9" fillId="0" borderId="28" xfId="1" applyFont="1" applyBorder="1" applyAlignment="1">
      <alignment vertical="center"/>
    </xf>
    <xf numFmtId="49" fontId="11" fillId="0" borderId="0" xfId="0" applyFont="1"/>
    <xf numFmtId="0" fontId="12" fillId="0" borderId="0" xfId="0" applyNumberFormat="1" applyFont="1" applyFill="1" applyBorder="1" applyAlignment="1">
      <alignment horizontal="center"/>
    </xf>
    <xf numFmtId="49" fontId="15" fillId="0" borderId="0" xfId="0" applyFont="1" applyAlignment="1">
      <alignment vertical="top"/>
    </xf>
    <xf numFmtId="49" fontId="9" fillId="8" borderId="1" xfId="0" applyFont="1" applyFill="1" applyBorder="1"/>
    <xf numFmtId="49" fontId="9" fillId="8" borderId="4" xfId="0" applyFont="1" applyFill="1" applyBorder="1" applyAlignment="1">
      <alignment horizontal="right"/>
    </xf>
    <xf numFmtId="0" fontId="28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vertical="center"/>
    </xf>
    <xf numFmtId="189" fontId="12" fillId="0" borderId="0" xfId="1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47" fillId="0" borderId="0" xfId="0" applyFont="1" applyAlignment="1">
      <alignment vertical="center"/>
    </xf>
    <xf numFmtId="49" fontId="15" fillId="0" borderId="0" xfId="0" applyNumberFormat="1" applyFont="1" applyFill="1" applyBorder="1" applyAlignment="1">
      <alignment horizontal="left" vertical="center"/>
    </xf>
    <xf numFmtId="49" fontId="15" fillId="0" borderId="0" xfId="0" applyFont="1" applyBorder="1" applyAlignment="1">
      <alignment vertical="center"/>
    </xf>
    <xf numFmtId="49" fontId="12" fillId="0" borderId="0" xfId="0" applyFont="1" applyBorder="1" applyAlignment="1">
      <alignment vertical="center"/>
    </xf>
    <xf numFmtId="189" fontId="12" fillId="0" borderId="0" xfId="1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center" vertical="center"/>
    </xf>
    <xf numFmtId="189" fontId="15" fillId="0" borderId="0" xfId="1" applyNumberFormat="1" applyFont="1" applyFill="1" applyBorder="1" applyAlignment="1">
      <alignment horizontal="right" vertical="center"/>
    </xf>
    <xf numFmtId="49" fontId="44" fillId="0" borderId="0" xfId="0" applyFont="1" applyAlignment="1">
      <alignment vertical="top"/>
    </xf>
    <xf numFmtId="49" fontId="12" fillId="0" borderId="0" xfId="0" applyFont="1" applyAlignment="1">
      <alignment vertical="top"/>
    </xf>
    <xf numFmtId="0" fontId="12" fillId="0" borderId="0" xfId="0" applyNumberFormat="1" applyFont="1" applyFill="1" applyBorder="1" applyAlignment="1">
      <alignment horizontal="center"/>
    </xf>
    <xf numFmtId="49" fontId="9" fillId="7" borderId="28" xfId="0" applyFont="1" applyFill="1" applyBorder="1" applyAlignment="1">
      <alignment horizontal="center" vertical="center"/>
    </xf>
    <xf numFmtId="49" fontId="9" fillId="7" borderId="32" xfId="0" applyFont="1" applyFill="1" applyBorder="1" applyAlignment="1">
      <alignment horizontal="center" vertical="center"/>
    </xf>
    <xf numFmtId="49" fontId="8" fillId="0" borderId="8" xfId="0" applyFont="1" applyFill="1" applyBorder="1" applyAlignment="1">
      <alignment horizontal="center"/>
    </xf>
    <xf numFmtId="190" fontId="7" fillId="0" borderId="0" xfId="1" applyNumberFormat="1" applyFont="1" applyAlignment="1">
      <alignment horizontal="center"/>
    </xf>
    <xf numFmtId="190" fontId="7" fillId="7" borderId="0" xfId="1" applyNumberFormat="1" applyFont="1" applyFill="1" applyAlignment="1">
      <alignment horizontal="center"/>
    </xf>
    <xf numFmtId="49" fontId="9" fillId="7" borderId="0" xfId="0" applyFont="1" applyFill="1" applyAlignment="1">
      <alignment horizontal="right"/>
    </xf>
    <xf numFmtId="49" fontId="8" fillId="0" borderId="0" xfId="0" applyFont="1" applyAlignment="1"/>
    <xf numFmtId="0" fontId="9" fillId="0" borderId="0" xfId="4" applyFont="1" applyFill="1" applyAlignment="1">
      <alignment horizontal="center"/>
    </xf>
    <xf numFmtId="0" fontId="9" fillId="7" borderId="37" xfId="4" applyFont="1" applyFill="1" applyBorder="1" applyAlignment="1">
      <alignment horizontal="center"/>
    </xf>
    <xf numFmtId="0" fontId="9" fillId="7" borderId="38" xfId="4" applyFont="1" applyFill="1" applyBorder="1" applyAlignment="1">
      <alignment horizontal="center"/>
    </xf>
    <xf numFmtId="0" fontId="9" fillId="0" borderId="39" xfId="4" applyFont="1" applyBorder="1" applyAlignment="1">
      <alignment horizontal="right" vertical="center" wrapText="1"/>
    </xf>
    <xf numFmtId="0" fontId="9" fillId="0" borderId="40" xfId="4" applyFont="1" applyBorder="1" applyAlignment="1">
      <alignment horizontal="right" vertical="center" wrapText="1"/>
    </xf>
    <xf numFmtId="49" fontId="9" fillId="7" borderId="41" xfId="0" applyFont="1" applyFill="1" applyBorder="1" applyAlignment="1">
      <alignment horizontal="center" vertical="center" wrapText="1"/>
    </xf>
    <xf numFmtId="49" fontId="9" fillId="7" borderId="42" xfId="0" applyFont="1" applyFill="1" applyBorder="1" applyAlignment="1">
      <alignment horizontal="center" vertical="center" wrapText="1"/>
    </xf>
    <xf numFmtId="49" fontId="9" fillId="7" borderId="43" xfId="0" applyFont="1" applyFill="1" applyBorder="1" applyAlignment="1">
      <alignment horizontal="center" vertical="center" wrapText="1"/>
    </xf>
    <xf numFmtId="49" fontId="9" fillId="7" borderId="44" xfId="0" applyFont="1" applyFill="1" applyBorder="1" applyAlignment="1">
      <alignment horizontal="center" vertical="center" wrapText="1"/>
    </xf>
    <xf numFmtId="189" fontId="9" fillId="7" borderId="28" xfId="1" applyNumberFormat="1" applyFont="1" applyFill="1" applyBorder="1" applyAlignment="1">
      <alignment horizontal="center" vertical="center" wrapText="1"/>
    </xf>
    <xf numFmtId="189" fontId="9" fillId="7" borderId="32" xfId="1" applyNumberFormat="1" applyFont="1" applyFill="1" applyBorder="1" applyAlignment="1">
      <alignment horizontal="center" vertical="center" wrapText="1"/>
    </xf>
    <xf numFmtId="189" fontId="8" fillId="0" borderId="18" xfId="1" applyNumberFormat="1" applyFont="1" applyBorder="1" applyAlignment="1">
      <alignment horizontal="center" vertical="center"/>
    </xf>
    <xf numFmtId="189" fontId="8" fillId="0" borderId="19" xfId="1" applyNumberFormat="1" applyFont="1" applyBorder="1" applyAlignment="1">
      <alignment horizontal="center" vertical="center"/>
    </xf>
    <xf numFmtId="189" fontId="9" fillId="0" borderId="39" xfId="1" applyNumberFormat="1" applyFont="1" applyBorder="1" applyAlignment="1">
      <alignment horizontal="center" vertical="center"/>
    </xf>
    <xf numFmtId="189" fontId="9" fillId="0" borderId="40" xfId="1" applyNumberFormat="1" applyFont="1" applyBorder="1" applyAlignment="1">
      <alignment horizontal="center" vertical="center"/>
    </xf>
    <xf numFmtId="189" fontId="9" fillId="0" borderId="37" xfId="1" applyNumberFormat="1" applyFont="1" applyBorder="1" applyAlignment="1">
      <alignment horizontal="center"/>
    </xf>
    <xf numFmtId="189" fontId="9" fillId="0" borderId="38" xfId="1" applyNumberFormat="1" applyFont="1" applyBorder="1" applyAlignment="1">
      <alignment horizontal="center"/>
    </xf>
    <xf numFmtId="189" fontId="8" fillId="0" borderId="45" xfId="1" applyNumberFormat="1" applyFont="1" applyBorder="1" applyAlignment="1">
      <alignment horizontal="center"/>
    </xf>
    <xf numFmtId="189" fontId="8" fillId="0" borderId="46" xfId="1" applyNumberFormat="1" applyFont="1" applyBorder="1" applyAlignment="1">
      <alignment horizontal="center"/>
    </xf>
    <xf numFmtId="189" fontId="9" fillId="7" borderId="28" xfId="1" applyNumberFormat="1" applyFont="1" applyFill="1" applyBorder="1" applyAlignment="1">
      <alignment horizontal="center" vertical="center"/>
    </xf>
    <xf numFmtId="189" fontId="9" fillId="7" borderId="32" xfId="1" applyNumberFormat="1" applyFont="1" applyFill="1" applyBorder="1" applyAlignment="1">
      <alignment horizontal="center" vertical="center"/>
    </xf>
    <xf numFmtId="189" fontId="8" fillId="0" borderId="6" xfId="1" applyNumberFormat="1" applyFont="1" applyBorder="1" applyAlignment="1">
      <alignment horizontal="center"/>
    </xf>
    <xf numFmtId="189" fontId="9" fillId="7" borderId="5" xfId="1" applyNumberFormat="1" applyFont="1" applyFill="1" applyBorder="1" applyAlignment="1">
      <alignment horizontal="center" vertical="center" wrapText="1"/>
    </xf>
    <xf numFmtId="189" fontId="8" fillId="0" borderId="14" xfId="1" applyNumberFormat="1" applyFont="1" applyBorder="1" applyAlignment="1">
      <alignment horizontal="center" vertical="center"/>
    </xf>
    <xf numFmtId="189" fontId="8" fillId="0" borderId="15" xfId="1" applyNumberFormat="1" applyFont="1" applyBorder="1" applyAlignment="1">
      <alignment horizontal="center" vertical="center"/>
    </xf>
    <xf numFmtId="189" fontId="9" fillId="0" borderId="11" xfId="1" applyNumberFormat="1" applyFont="1" applyBorder="1" applyAlignment="1">
      <alignment horizontal="center" vertical="center"/>
    </xf>
    <xf numFmtId="189" fontId="8" fillId="0" borderId="12" xfId="1" applyNumberFormat="1" applyFont="1" applyBorder="1" applyAlignment="1">
      <alignment horizontal="center" vertical="center"/>
    </xf>
    <xf numFmtId="189" fontId="8" fillId="0" borderId="13" xfId="1" applyNumberFormat="1" applyFont="1" applyBorder="1" applyAlignment="1">
      <alignment horizontal="center" vertical="center"/>
    </xf>
    <xf numFmtId="189" fontId="9" fillId="0" borderId="11" xfId="1" applyNumberFormat="1" applyFont="1" applyBorder="1" applyAlignment="1">
      <alignment horizontal="center"/>
    </xf>
    <xf numFmtId="189" fontId="8" fillId="0" borderId="20" xfId="1" applyNumberFormat="1" applyFont="1" applyBorder="1" applyAlignment="1">
      <alignment horizontal="center"/>
    </xf>
    <xf numFmtId="49" fontId="9" fillId="0" borderId="39" xfId="0" applyFont="1" applyBorder="1" applyAlignment="1">
      <alignment horizontal="right" vertical="center"/>
    </xf>
    <xf numFmtId="49" fontId="9" fillId="0" borderId="40" xfId="0" applyFont="1" applyBorder="1" applyAlignment="1">
      <alignment horizontal="right" vertical="center"/>
    </xf>
    <xf numFmtId="49" fontId="9" fillId="0" borderId="23" xfId="0" applyFont="1" applyFill="1" applyBorder="1" applyAlignment="1">
      <alignment horizontal="left"/>
    </xf>
    <xf numFmtId="189" fontId="9" fillId="0" borderId="4" xfId="1" applyNumberFormat="1" applyFont="1" applyBorder="1" applyAlignment="1">
      <alignment horizontal="center" vertical="center"/>
    </xf>
    <xf numFmtId="189" fontId="8" fillId="0" borderId="1" xfId="1" applyNumberFormat="1" applyFont="1" applyBorder="1" applyAlignment="1">
      <alignment horizontal="center"/>
    </xf>
    <xf numFmtId="189" fontId="8" fillId="0" borderId="11" xfId="1" applyNumberFormat="1" applyFont="1" applyBorder="1" applyAlignment="1">
      <alignment horizontal="center"/>
    </xf>
    <xf numFmtId="189" fontId="9" fillId="7" borderId="45" xfId="1" applyNumberFormat="1" applyFont="1" applyFill="1" applyBorder="1" applyAlignment="1">
      <alignment horizontal="center" vertical="center" wrapText="1"/>
    </xf>
    <xf numFmtId="189" fontId="9" fillId="7" borderId="46" xfId="1" applyNumberFormat="1" applyFont="1" applyFill="1" applyBorder="1" applyAlignment="1">
      <alignment horizontal="center" vertical="center" wrapText="1"/>
    </xf>
    <xf numFmtId="189" fontId="9" fillId="7" borderId="47" xfId="1" applyNumberFormat="1" applyFont="1" applyFill="1" applyBorder="1" applyAlignment="1">
      <alignment horizontal="center" vertical="center" wrapText="1"/>
    </xf>
    <xf numFmtId="189" fontId="9" fillId="7" borderId="48" xfId="1" applyNumberFormat="1" applyFont="1" applyFill="1" applyBorder="1" applyAlignment="1">
      <alignment horizontal="center" vertical="center" wrapText="1"/>
    </xf>
    <xf numFmtId="189" fontId="8" fillId="0" borderId="16" xfId="1" applyNumberFormat="1" applyFont="1" applyBorder="1" applyAlignment="1">
      <alignment horizontal="center"/>
    </xf>
    <xf numFmtId="189" fontId="8" fillId="0" borderId="8" xfId="1" applyNumberFormat="1" applyFont="1" applyBorder="1" applyAlignment="1">
      <alignment horizontal="center"/>
    </xf>
    <xf numFmtId="189" fontId="8" fillId="0" borderId="17" xfId="1" applyNumberFormat="1" applyFont="1" applyBorder="1" applyAlignment="1">
      <alignment horizontal="center"/>
    </xf>
    <xf numFmtId="189" fontId="8" fillId="0" borderId="18" xfId="1" applyNumberFormat="1" applyFont="1" applyBorder="1" applyAlignment="1">
      <alignment horizontal="center"/>
    </xf>
    <xf numFmtId="189" fontId="8" fillId="0" borderId="9" xfId="1" applyNumberFormat="1" applyFont="1" applyBorder="1" applyAlignment="1">
      <alignment horizontal="center"/>
    </xf>
    <xf numFmtId="189" fontId="8" fillId="0" borderId="19" xfId="1" applyNumberFormat="1" applyFont="1" applyBorder="1" applyAlignment="1">
      <alignment horizontal="center"/>
    </xf>
    <xf numFmtId="189" fontId="9" fillId="7" borderId="11" xfId="1" applyNumberFormat="1" applyFont="1" applyFill="1" applyBorder="1" applyAlignment="1">
      <alignment horizontal="center" vertical="center"/>
    </xf>
    <xf numFmtId="189" fontId="9" fillId="0" borderId="35" xfId="1" applyNumberFormat="1" applyFont="1" applyBorder="1" applyAlignment="1">
      <alignment horizontal="center"/>
    </xf>
    <xf numFmtId="189" fontId="8" fillId="0" borderId="33" xfId="1" applyNumberFormat="1" applyFont="1" applyBorder="1" applyAlignment="1">
      <alignment horizontal="center"/>
    </xf>
    <xf numFmtId="189" fontId="8" fillId="0" borderId="36" xfId="1" applyNumberFormat="1" applyFont="1" applyBorder="1" applyAlignment="1">
      <alignment horizontal="center"/>
    </xf>
    <xf numFmtId="189" fontId="8" fillId="0" borderId="34" xfId="1" applyNumberFormat="1" applyFont="1" applyBorder="1" applyAlignment="1">
      <alignment horizontal="center"/>
    </xf>
    <xf numFmtId="49" fontId="9" fillId="0" borderId="0" xfId="0" applyFont="1" applyAlignment="1">
      <alignment horizontal="center"/>
    </xf>
    <xf numFmtId="189" fontId="8" fillId="0" borderId="3" xfId="1" applyNumberFormat="1" applyFont="1" applyBorder="1" applyAlignment="1">
      <alignment horizontal="center"/>
    </xf>
    <xf numFmtId="49" fontId="9" fillId="0" borderId="4" xfId="0" applyFont="1" applyBorder="1" applyAlignment="1">
      <alignment horizontal="center" vertical="center"/>
    </xf>
    <xf numFmtId="189" fontId="8" fillId="0" borderId="33" xfId="1" applyNumberFormat="1" applyFont="1" applyBorder="1" applyAlignment="1">
      <alignment horizontal="center" vertical="center"/>
    </xf>
    <xf numFmtId="189" fontId="8" fillId="0" borderId="34" xfId="1" applyNumberFormat="1" applyFont="1" applyBorder="1" applyAlignment="1">
      <alignment horizontal="center" vertical="center"/>
    </xf>
    <xf numFmtId="189" fontId="8" fillId="0" borderId="16" xfId="1" applyNumberFormat="1" applyFont="1" applyBorder="1" applyAlignment="1">
      <alignment horizontal="center" vertical="center"/>
    </xf>
    <xf numFmtId="189" fontId="8" fillId="0" borderId="17" xfId="1" applyNumberFormat="1" applyFont="1" applyBorder="1" applyAlignment="1">
      <alignment horizontal="center" vertical="center"/>
    </xf>
    <xf numFmtId="189" fontId="9" fillId="0" borderId="21" xfId="1" applyNumberFormat="1" applyFont="1" applyBorder="1" applyAlignment="1">
      <alignment horizontal="center" vertical="center"/>
    </xf>
    <xf numFmtId="189" fontId="8" fillId="0" borderId="6" xfId="1" applyNumberFormat="1" applyFont="1" applyBorder="1" applyAlignment="1">
      <alignment vertical="center"/>
    </xf>
    <xf numFmtId="189" fontId="37" fillId="0" borderId="0" xfId="1" applyNumberFormat="1" applyFont="1" applyBorder="1" applyAlignment="1">
      <alignment horizontal="center" vertical="center"/>
    </xf>
    <xf numFmtId="189" fontId="9" fillId="0" borderId="20" xfId="1" applyNumberFormat="1" applyFont="1" applyBorder="1" applyAlignment="1">
      <alignment horizontal="center"/>
    </xf>
    <xf numFmtId="189" fontId="9" fillId="0" borderId="6" xfId="1" applyNumberFormat="1" applyFont="1" applyBorder="1" applyAlignment="1">
      <alignment horizontal="center"/>
    </xf>
    <xf numFmtId="189" fontId="9" fillId="0" borderId="11" xfId="1" applyNumberFormat="1" applyFont="1" applyBorder="1" applyAlignment="1">
      <alignment vertical="center"/>
    </xf>
    <xf numFmtId="189" fontId="9" fillId="7" borderId="11" xfId="1" applyNumberFormat="1" applyFont="1" applyFill="1" applyBorder="1" applyAlignment="1">
      <alignment horizontal="center" vertical="center" wrapText="1"/>
    </xf>
    <xf numFmtId="0" fontId="8" fillId="0" borderId="16" xfId="4" applyFont="1" applyBorder="1" applyAlignment="1">
      <alignment horizontal="left" vertical="center"/>
    </xf>
    <xf numFmtId="0" fontId="8" fillId="0" borderId="8" xfId="4" applyFont="1" applyBorder="1" applyAlignment="1">
      <alignment horizontal="left" vertical="center"/>
    </xf>
    <xf numFmtId="0" fontId="8" fillId="0" borderId="17" xfId="4" applyFont="1" applyBorder="1" applyAlignment="1">
      <alignment horizontal="left" vertical="center"/>
    </xf>
    <xf numFmtId="0" fontId="8" fillId="0" borderId="16" xfId="4" applyFont="1" applyBorder="1" applyAlignment="1">
      <alignment horizontal="left" vertical="top"/>
    </xf>
    <xf numFmtId="0" fontId="8" fillId="0" borderId="8" xfId="4" applyFont="1" applyBorder="1" applyAlignment="1">
      <alignment horizontal="left" vertical="top"/>
    </xf>
    <xf numFmtId="0" fontId="8" fillId="0" borderId="17" xfId="4" applyFont="1" applyBorder="1" applyAlignment="1">
      <alignment horizontal="left" vertical="top"/>
    </xf>
    <xf numFmtId="49" fontId="8" fillId="0" borderId="18" xfId="0" applyFont="1" applyBorder="1" applyAlignment="1">
      <alignment horizontal="left" vertical="top"/>
    </xf>
    <xf numFmtId="49" fontId="8" fillId="0" borderId="9" xfId="0" applyFont="1" applyBorder="1" applyAlignment="1">
      <alignment horizontal="left" vertical="top"/>
    </xf>
    <xf numFmtId="49" fontId="8" fillId="0" borderId="19" xfId="0" applyFont="1" applyBorder="1" applyAlignment="1">
      <alignment horizontal="left" vertical="top"/>
    </xf>
    <xf numFmtId="49" fontId="9" fillId="0" borderId="37" xfId="0" applyFont="1" applyBorder="1" applyAlignment="1">
      <alignment horizontal="right" vertical="center" wrapText="1"/>
    </xf>
    <xf numFmtId="49" fontId="9" fillId="0" borderId="35" xfId="0" applyFont="1" applyBorder="1" applyAlignment="1">
      <alignment horizontal="right" vertical="center" wrapText="1"/>
    </xf>
    <xf numFmtId="49" fontId="9" fillId="0" borderId="38" xfId="0" applyFont="1" applyBorder="1" applyAlignment="1">
      <alignment horizontal="right" vertical="center" wrapText="1"/>
    </xf>
    <xf numFmtId="49" fontId="8" fillId="0" borderId="37" xfId="0" applyFont="1" applyBorder="1" applyAlignment="1">
      <alignment horizontal="left" vertical="top"/>
    </xf>
    <xf numFmtId="49" fontId="8" fillId="0" borderId="35" xfId="0" applyFont="1" applyBorder="1" applyAlignment="1">
      <alignment horizontal="left" vertical="top"/>
    </xf>
    <xf numFmtId="49" fontId="8" fillId="0" borderId="38" xfId="0" applyFont="1" applyBorder="1" applyAlignment="1">
      <alignment horizontal="left" vertical="top"/>
    </xf>
    <xf numFmtId="49" fontId="8" fillId="0" borderId="37" xfId="0" applyFont="1" applyBorder="1" applyAlignment="1">
      <alignment horizontal="left" vertical="center"/>
    </xf>
    <xf numFmtId="49" fontId="8" fillId="0" borderId="35" xfId="0" applyFont="1" applyBorder="1" applyAlignment="1">
      <alignment horizontal="left" vertical="center"/>
    </xf>
    <xf numFmtId="49" fontId="8" fillId="0" borderId="38" xfId="0" applyFont="1" applyBorder="1" applyAlignment="1">
      <alignment horizontal="left" vertical="center"/>
    </xf>
    <xf numFmtId="49" fontId="9" fillId="0" borderId="37" xfId="0" applyFont="1" applyBorder="1" applyAlignment="1">
      <alignment horizontal="left"/>
    </xf>
    <xf numFmtId="49" fontId="9" fillId="0" borderId="35" xfId="0" applyFont="1" applyBorder="1" applyAlignment="1">
      <alignment horizontal="left"/>
    </xf>
    <xf numFmtId="49" fontId="9" fillId="0" borderId="38" xfId="0" applyFont="1" applyBorder="1" applyAlignment="1">
      <alignment horizontal="left"/>
    </xf>
    <xf numFmtId="49" fontId="9" fillId="0" borderId="39" xfId="0" applyFont="1" applyBorder="1" applyAlignment="1">
      <alignment horizontal="right" vertical="center" wrapText="1"/>
    </xf>
    <xf numFmtId="49" fontId="9" fillId="0" borderId="49" xfId="0" applyFont="1" applyBorder="1" applyAlignment="1">
      <alignment horizontal="right" vertical="center" wrapText="1"/>
    </xf>
    <xf numFmtId="49" fontId="9" fillId="0" borderId="40" xfId="0" applyFont="1" applyBorder="1" applyAlignment="1">
      <alignment horizontal="right" vertical="center" wrapText="1"/>
    </xf>
    <xf numFmtId="49" fontId="8" fillId="0" borderId="1" xfId="0" applyFont="1" applyBorder="1" applyAlignment="1">
      <alignment horizontal="left"/>
    </xf>
    <xf numFmtId="49" fontId="9" fillId="0" borderId="16" xfId="0" applyFont="1" applyBorder="1" applyAlignment="1">
      <alignment horizontal="left"/>
    </xf>
    <xf numFmtId="49" fontId="9" fillId="0" borderId="8" xfId="0" applyFont="1" applyBorder="1" applyAlignment="1">
      <alignment horizontal="left"/>
    </xf>
    <xf numFmtId="49" fontId="9" fillId="0" borderId="17" xfId="0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8" fillId="0" borderId="0" xfId="0" applyFont="1" applyAlignment="1">
      <alignment horizontal="center"/>
    </xf>
    <xf numFmtId="49" fontId="9" fillId="0" borderId="0" xfId="0" applyFont="1" applyAlignment="1">
      <alignment horizontal="center" vertical="center" wrapText="1"/>
    </xf>
    <xf numFmtId="49" fontId="9" fillId="0" borderId="0" xfId="0" applyFont="1" applyAlignment="1">
      <alignment horizontal="left"/>
    </xf>
    <xf numFmtId="49" fontId="8" fillId="0" borderId="0" xfId="0" applyFont="1" applyAlignment="1">
      <alignment horizontal="left"/>
    </xf>
    <xf numFmtId="49" fontId="9" fillId="7" borderId="37" xfId="0" applyFont="1" applyFill="1" applyBorder="1" applyAlignment="1">
      <alignment horizontal="center" vertical="center"/>
    </xf>
    <xf numFmtId="49" fontId="9" fillId="7" borderId="35" xfId="0" applyFont="1" applyFill="1" applyBorder="1" applyAlignment="1">
      <alignment horizontal="center" vertical="center"/>
    </xf>
    <xf numFmtId="49" fontId="9" fillId="7" borderId="38" xfId="0" applyFont="1" applyFill="1" applyBorder="1" applyAlignment="1">
      <alignment horizontal="center" vertical="center"/>
    </xf>
    <xf numFmtId="49" fontId="9" fillId="0" borderId="16" xfId="0" applyFont="1" applyBorder="1" applyAlignment="1">
      <alignment horizontal="left" vertical="top"/>
    </xf>
    <xf numFmtId="49" fontId="9" fillId="0" borderId="8" xfId="0" applyFont="1" applyBorder="1" applyAlignment="1">
      <alignment horizontal="left" vertical="top"/>
    </xf>
    <xf numFmtId="49" fontId="9" fillId="0" borderId="17" xfId="0" applyFont="1" applyBorder="1" applyAlignment="1">
      <alignment horizontal="left" vertical="top"/>
    </xf>
    <xf numFmtId="49" fontId="9" fillId="7" borderId="11" xfId="0" applyFont="1" applyFill="1" applyBorder="1" applyAlignment="1">
      <alignment horizontal="center"/>
    </xf>
    <xf numFmtId="49" fontId="9" fillId="0" borderId="3" xfId="0" applyFont="1" applyBorder="1" applyAlignment="1">
      <alignment horizontal="left"/>
    </xf>
    <xf numFmtId="0" fontId="9" fillId="0" borderId="0" xfId="0" applyNumberFormat="1" applyFont="1" applyAlignment="1">
      <alignment horizontal="center"/>
    </xf>
    <xf numFmtId="187" fontId="9" fillId="6" borderId="37" xfId="1" applyNumberFormat="1" applyFont="1" applyFill="1" applyBorder="1" applyAlignment="1">
      <alignment horizontal="center" vertical="center" wrapText="1"/>
    </xf>
    <xf numFmtId="187" fontId="9" fillId="6" borderId="35" xfId="1" applyNumberFormat="1" applyFont="1" applyFill="1" applyBorder="1" applyAlignment="1">
      <alignment horizontal="center" vertical="center" wrapText="1"/>
    </xf>
    <xf numFmtId="187" fontId="9" fillId="6" borderId="38" xfId="1" applyNumberFormat="1" applyFont="1" applyFill="1" applyBorder="1" applyAlignment="1">
      <alignment horizontal="center" vertical="center" wrapText="1"/>
    </xf>
    <xf numFmtId="187" fontId="9" fillId="6" borderId="37" xfId="1" applyNumberFormat="1" applyFont="1" applyFill="1" applyBorder="1" applyAlignment="1">
      <alignment horizontal="center" vertical="center"/>
    </xf>
    <xf numFmtId="187" fontId="9" fillId="6" borderId="35" xfId="1" applyNumberFormat="1" applyFont="1" applyFill="1" applyBorder="1" applyAlignment="1">
      <alignment horizontal="center" vertical="center"/>
    </xf>
    <xf numFmtId="187" fontId="9" fillId="6" borderId="38" xfId="1" applyNumberFormat="1" applyFont="1" applyFill="1" applyBorder="1" applyAlignment="1">
      <alignment horizontal="center" vertical="center"/>
    </xf>
    <xf numFmtId="194" fontId="9" fillId="6" borderId="28" xfId="1" applyNumberFormat="1" applyFont="1" applyFill="1" applyBorder="1" applyAlignment="1">
      <alignment horizontal="center" vertical="center" wrapText="1"/>
    </xf>
    <xf numFmtId="194" fontId="9" fillId="6" borderId="5" xfId="1" applyNumberFormat="1" applyFont="1" applyFill="1" applyBorder="1" applyAlignment="1">
      <alignment horizontal="center" vertical="center" wrapText="1"/>
    </xf>
    <xf numFmtId="194" fontId="9" fillId="6" borderId="32" xfId="1" applyNumberFormat="1" applyFont="1" applyFill="1" applyBorder="1" applyAlignment="1">
      <alignment horizontal="center" vertical="center" wrapText="1"/>
    </xf>
    <xf numFmtId="187" fontId="9" fillId="6" borderId="28" xfId="1" applyNumberFormat="1" applyFont="1" applyFill="1" applyBorder="1" applyAlignment="1">
      <alignment horizontal="center" vertical="center" wrapText="1"/>
    </xf>
    <xf numFmtId="187" fontId="9" fillId="6" borderId="5" xfId="1" applyNumberFormat="1" applyFont="1" applyFill="1" applyBorder="1" applyAlignment="1">
      <alignment horizontal="center" vertical="center" wrapText="1"/>
    </xf>
    <xf numFmtId="187" fontId="9" fillId="6" borderId="32" xfId="1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/>
    </xf>
    <xf numFmtId="0" fontId="9" fillId="6" borderId="28" xfId="0" applyNumberFormat="1" applyFont="1" applyFill="1" applyBorder="1" applyAlignment="1">
      <alignment horizontal="center" vertical="center" wrapText="1"/>
    </xf>
    <xf numFmtId="0" fontId="9" fillId="6" borderId="5" xfId="0" applyNumberFormat="1" applyFont="1" applyFill="1" applyBorder="1" applyAlignment="1">
      <alignment horizontal="center" vertical="center" wrapText="1"/>
    </xf>
    <xf numFmtId="0" fontId="9" fillId="6" borderId="32" xfId="0" applyNumberFormat="1" applyFont="1" applyFill="1" applyBorder="1" applyAlignment="1">
      <alignment horizontal="center" vertical="center" wrapText="1"/>
    </xf>
    <xf numFmtId="0" fontId="19" fillId="0" borderId="8" xfId="4" applyFont="1" applyBorder="1" applyAlignment="1">
      <alignment horizontal="center"/>
    </xf>
    <xf numFmtId="0" fontId="9" fillId="0" borderId="8" xfId="4" applyFont="1" applyBorder="1" applyAlignment="1">
      <alignment horizontal="left"/>
    </xf>
    <xf numFmtId="192" fontId="9" fillId="0" borderId="10" xfId="0" applyNumberFormat="1" applyFont="1" applyBorder="1" applyAlignment="1">
      <alignment horizontal="left"/>
    </xf>
    <xf numFmtId="0" fontId="9" fillId="0" borderId="0" xfId="4" applyFont="1" applyBorder="1" applyAlignment="1">
      <alignment horizontal="center"/>
    </xf>
    <xf numFmtId="0" fontId="9" fillId="5" borderId="6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0" fontId="9" fillId="5" borderId="20" xfId="0" applyNumberFormat="1" applyFont="1" applyFill="1" applyBorder="1" applyAlignment="1">
      <alignment horizontal="center" vertical="center" wrapText="1"/>
    </xf>
    <xf numFmtId="187" fontId="9" fillId="5" borderId="37" xfId="1" applyNumberFormat="1" applyFont="1" applyFill="1" applyBorder="1" applyAlignment="1">
      <alignment horizontal="center" vertical="center"/>
    </xf>
    <xf numFmtId="187" fontId="9" fillId="5" borderId="35" xfId="1" applyNumberFormat="1" applyFont="1" applyFill="1" applyBorder="1" applyAlignment="1">
      <alignment horizontal="center" vertical="center"/>
    </xf>
    <xf numFmtId="187" fontId="9" fillId="5" borderId="38" xfId="1" applyNumberFormat="1" applyFont="1" applyFill="1" applyBorder="1" applyAlignment="1">
      <alignment horizontal="center" vertical="center"/>
    </xf>
    <xf numFmtId="187" fontId="9" fillId="5" borderId="37" xfId="1" applyNumberFormat="1" applyFont="1" applyFill="1" applyBorder="1" applyAlignment="1">
      <alignment horizontal="center" vertical="center" wrapText="1"/>
    </xf>
    <xf numFmtId="187" fontId="9" fillId="5" borderId="35" xfId="1" applyNumberFormat="1" applyFont="1" applyFill="1" applyBorder="1" applyAlignment="1">
      <alignment horizontal="center" vertical="center" wrapText="1"/>
    </xf>
    <xf numFmtId="187" fontId="9" fillId="5" borderId="38" xfId="1" applyNumberFormat="1" applyFont="1" applyFill="1" applyBorder="1" applyAlignment="1">
      <alignment horizontal="center" vertical="center" wrapText="1"/>
    </xf>
    <xf numFmtId="194" fontId="9" fillId="5" borderId="28" xfId="1" applyNumberFormat="1" applyFont="1" applyFill="1" applyBorder="1" applyAlignment="1">
      <alignment horizontal="center" vertical="center" wrapText="1"/>
    </xf>
    <xf numFmtId="194" fontId="9" fillId="5" borderId="5" xfId="1" applyNumberFormat="1" applyFont="1" applyFill="1" applyBorder="1" applyAlignment="1">
      <alignment horizontal="center" vertical="center" wrapText="1"/>
    </xf>
    <xf numFmtId="194" fontId="9" fillId="5" borderId="32" xfId="1" applyNumberFormat="1" applyFont="1" applyFill="1" applyBorder="1" applyAlignment="1">
      <alignment horizontal="center" vertical="center" wrapText="1"/>
    </xf>
    <xf numFmtId="187" fontId="9" fillId="5" borderId="28" xfId="1" applyNumberFormat="1" applyFont="1" applyFill="1" applyBorder="1" applyAlignment="1">
      <alignment horizontal="center" vertical="center" wrapText="1"/>
    </xf>
    <xf numFmtId="187" fontId="9" fillId="5" borderId="5" xfId="1" applyNumberFormat="1" applyFont="1" applyFill="1" applyBorder="1" applyAlignment="1">
      <alignment horizontal="center" vertical="center" wrapText="1"/>
    </xf>
    <xf numFmtId="187" fontId="9" fillId="5" borderId="32" xfId="1" applyNumberFormat="1" applyFont="1" applyFill="1" applyBorder="1" applyAlignment="1">
      <alignment horizontal="center" vertical="center" wrapText="1"/>
    </xf>
    <xf numFmtId="194" fontId="9" fillId="5" borderId="3" xfId="1" applyNumberFormat="1" applyFont="1" applyFill="1" applyBorder="1" applyAlignment="1">
      <alignment horizontal="center" vertical="center" wrapText="1"/>
    </xf>
    <xf numFmtId="194" fontId="9" fillId="5" borderId="1" xfId="1" applyNumberFormat="1" applyFont="1" applyFill="1" applyBorder="1" applyAlignment="1">
      <alignment horizontal="center" vertical="center" wrapText="1"/>
    </xf>
    <xf numFmtId="194" fontId="9" fillId="5" borderId="20" xfId="1" applyNumberFormat="1" applyFont="1" applyFill="1" applyBorder="1" applyAlignment="1">
      <alignment horizontal="center" vertical="center" wrapText="1"/>
    </xf>
    <xf numFmtId="0" fontId="9" fillId="5" borderId="28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9" fillId="5" borderId="32" xfId="0" applyNumberFormat="1" applyFont="1" applyFill="1" applyBorder="1" applyAlignment="1">
      <alignment horizontal="center" vertical="center" wrapText="1"/>
    </xf>
    <xf numFmtId="0" fontId="9" fillId="5" borderId="11" xfId="0" applyNumberFormat="1" applyFont="1" applyFill="1" applyBorder="1" applyAlignment="1">
      <alignment horizontal="center" vertical="center" wrapText="1"/>
    </xf>
    <xf numFmtId="187" fontId="9" fillId="5" borderId="11" xfId="1" applyNumberFormat="1" applyFont="1" applyFill="1" applyBorder="1" applyAlignment="1">
      <alignment horizontal="center" vertical="center"/>
    </xf>
    <xf numFmtId="187" fontId="9" fillId="5" borderId="11" xfId="1" applyNumberFormat="1" applyFont="1" applyFill="1" applyBorder="1" applyAlignment="1">
      <alignment horizontal="center" vertical="center" wrapText="1"/>
    </xf>
    <xf numFmtId="49" fontId="9" fillId="0" borderId="0" xfId="0" applyFont="1" applyBorder="1" applyAlignment="1">
      <alignment horizontal="center"/>
    </xf>
    <xf numFmtId="49" fontId="9" fillId="0" borderId="23" xfId="0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2" fillId="0" borderId="0" xfId="0" applyFont="1" applyFill="1" applyBorder="1" applyAlignment="1">
      <alignment horizontal="left"/>
    </xf>
    <xf numFmtId="49" fontId="3" fillId="0" borderId="0" xfId="0" applyFont="1" applyAlignment="1"/>
    <xf numFmtId="49" fontId="15" fillId="0" borderId="0" xfId="0" applyFont="1" applyAlignment="1">
      <alignment horizontal="left" vertical="top"/>
    </xf>
    <xf numFmtId="49" fontId="15" fillId="0" borderId="0" xfId="0" applyFont="1" applyAlignment="1">
      <alignment vertical="top"/>
    </xf>
    <xf numFmtId="49" fontId="15" fillId="0" borderId="0" xfId="0" applyFont="1" applyAlignment="1">
      <alignment horizontal="left"/>
    </xf>
    <xf numFmtId="49" fontId="12" fillId="0" borderId="0" xfId="0" applyFont="1" applyAlignment="1">
      <alignment horizontal="left" vertical="top"/>
    </xf>
    <xf numFmtId="49" fontId="4" fillId="0" borderId="0" xfId="0" applyFont="1" applyAlignment="1">
      <alignment horizontal="center"/>
    </xf>
    <xf numFmtId="49" fontId="24" fillId="0" borderId="28" xfId="0" applyFont="1" applyBorder="1" applyAlignment="1">
      <alignment horizontal="center" vertical="center"/>
    </xf>
    <xf numFmtId="49" fontId="24" fillId="0" borderId="5" xfId="0" applyFont="1" applyBorder="1" applyAlignment="1">
      <alignment horizontal="center" vertical="center"/>
    </xf>
    <xf numFmtId="49" fontId="24" fillId="0" borderId="32" xfId="0" applyFont="1" applyBorder="1" applyAlignment="1">
      <alignment horizontal="center" vertical="center"/>
    </xf>
    <xf numFmtId="49" fontId="24" fillId="5" borderId="11" xfId="0" applyFont="1" applyFill="1" applyBorder="1" applyAlignment="1">
      <alignment horizontal="center" vertical="center" wrapText="1"/>
    </xf>
    <xf numFmtId="49" fontId="24" fillId="5" borderId="45" xfId="0" applyFont="1" applyFill="1" applyBorder="1" applyAlignment="1">
      <alignment horizontal="right"/>
    </xf>
    <xf numFmtId="49" fontId="24" fillId="5" borderId="26" xfId="0" applyFont="1" applyFill="1" applyBorder="1" applyAlignment="1">
      <alignment horizontal="right"/>
    </xf>
    <xf numFmtId="49" fontId="24" fillId="5" borderId="46" xfId="0" applyFont="1" applyFill="1" applyBorder="1" applyAlignment="1">
      <alignment horizontal="right"/>
    </xf>
    <xf numFmtId="49" fontId="24" fillId="5" borderId="28" xfId="0" applyFont="1" applyFill="1" applyBorder="1" applyAlignment="1">
      <alignment horizontal="center" vertical="center" wrapText="1"/>
    </xf>
    <xf numFmtId="49" fontId="24" fillId="5" borderId="32" xfId="0" applyFont="1" applyFill="1" applyBorder="1" applyAlignment="1">
      <alignment horizontal="center" vertical="center" wrapText="1"/>
    </xf>
    <xf numFmtId="49" fontId="24" fillId="5" borderId="28" xfId="0" applyFont="1" applyFill="1" applyBorder="1" applyAlignment="1">
      <alignment horizontal="center" vertical="center"/>
    </xf>
    <xf numFmtId="49" fontId="24" fillId="5" borderId="32" xfId="0" applyFont="1" applyFill="1" applyBorder="1" applyAlignment="1">
      <alignment horizontal="center" vertical="center"/>
    </xf>
    <xf numFmtId="49" fontId="24" fillId="5" borderId="47" xfId="0" applyFont="1" applyFill="1" applyBorder="1" applyAlignment="1">
      <alignment horizontal="left" vertical="center"/>
    </xf>
    <xf numFmtId="49" fontId="24" fillId="5" borderId="23" xfId="0" applyFont="1" applyFill="1" applyBorder="1" applyAlignment="1">
      <alignment horizontal="left" vertical="center"/>
    </xf>
    <xf numFmtId="49" fontId="24" fillId="5" borderId="48" xfId="0" applyFont="1" applyFill="1" applyBorder="1" applyAlignment="1">
      <alignment horizontal="left" vertical="center"/>
    </xf>
    <xf numFmtId="49" fontId="24" fillId="0" borderId="28" xfId="0" applyFont="1" applyBorder="1" applyAlignment="1">
      <alignment horizontal="center" vertical="center" wrapText="1"/>
    </xf>
    <xf numFmtId="49" fontId="24" fillId="0" borderId="5" xfId="0" applyFont="1" applyBorder="1" applyAlignment="1">
      <alignment horizontal="center" vertical="center" wrapText="1"/>
    </xf>
    <xf numFmtId="49" fontId="24" fillId="0" borderId="32" xfId="0" applyFont="1" applyBorder="1" applyAlignment="1">
      <alignment horizontal="center" vertical="center" wrapText="1"/>
    </xf>
    <xf numFmtId="49" fontId="24" fillId="0" borderId="39" xfId="0" applyFont="1" applyBorder="1" applyAlignment="1">
      <alignment horizontal="center"/>
    </xf>
    <xf numFmtId="49" fontId="24" fillId="0" borderId="49" xfId="0" applyFont="1" applyBorder="1" applyAlignment="1">
      <alignment horizontal="center"/>
    </xf>
    <xf numFmtId="49" fontId="24" fillId="0" borderId="40" xfId="0" applyFont="1" applyBorder="1" applyAlignment="1">
      <alignment horizontal="center"/>
    </xf>
    <xf numFmtId="49" fontId="11" fillId="0" borderId="11" xfId="0" applyFont="1" applyBorder="1" applyAlignment="1">
      <alignment horizontal="center" vertical="center" wrapText="1"/>
    </xf>
    <xf numFmtId="49" fontId="11" fillId="0" borderId="11" xfId="0" applyFont="1" applyBorder="1" applyAlignment="1">
      <alignment horizontal="center" vertical="center"/>
    </xf>
    <xf numFmtId="49" fontId="11" fillId="0" borderId="47" xfId="0" applyFont="1" applyBorder="1" applyAlignment="1">
      <alignment horizontal="right"/>
    </xf>
    <xf numFmtId="49" fontId="11" fillId="0" borderId="23" xfId="0" applyFont="1" applyBorder="1" applyAlignment="1">
      <alignment horizontal="right"/>
    </xf>
    <xf numFmtId="49" fontId="11" fillId="0" borderId="48" xfId="0" applyFont="1" applyBorder="1" applyAlignment="1">
      <alignment horizontal="right"/>
    </xf>
    <xf numFmtId="49" fontId="11" fillId="0" borderId="37" xfId="0" applyFont="1" applyBorder="1" applyAlignment="1">
      <alignment horizontal="right"/>
    </xf>
    <xf numFmtId="49" fontId="11" fillId="0" borderId="35" xfId="0" applyFont="1" applyBorder="1" applyAlignment="1">
      <alignment horizontal="right"/>
    </xf>
    <xf numFmtId="49" fontId="11" fillId="0" borderId="38" xfId="0" applyFont="1" applyBorder="1" applyAlignment="1">
      <alignment horizontal="right"/>
    </xf>
    <xf numFmtId="49" fontId="11" fillId="0" borderId="50" xfId="0" applyFont="1" applyBorder="1" applyAlignment="1">
      <alignment horizontal="right"/>
    </xf>
    <xf numFmtId="49" fontId="11" fillId="0" borderId="31" xfId="0" applyFont="1" applyBorder="1" applyAlignment="1">
      <alignment horizontal="right"/>
    </xf>
    <xf numFmtId="49" fontId="11" fillId="0" borderId="51" xfId="0" applyFont="1" applyBorder="1" applyAlignment="1">
      <alignment horizontal="right"/>
    </xf>
  </cellXfs>
  <cellStyles count="5">
    <cellStyle name="เครื่องหมายจุลภาค" xfId="1" builtinId="3"/>
    <cellStyle name="ปกติ" xfId="0" builtinId="0"/>
    <cellStyle name="ปกติ_รายละเอียดงปม.ฝ่ายคลัง" xfId="2"/>
    <cellStyle name="ปกติ_รายละเอียดงปม.สป." xfId="3"/>
    <cellStyle name="ปกติ_รายละเอียดประมาณการรายรับ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28575</xdr:rowOff>
    </xdr:from>
    <xdr:to>
      <xdr:col>3</xdr:col>
      <xdr:colOff>9525</xdr:colOff>
      <xdr:row>2</xdr:row>
      <xdr:rowOff>914400</xdr:rowOff>
    </xdr:to>
    <xdr:cxnSp macro="">
      <xdr:nvCxnSpPr>
        <xdr:cNvPr id="3" name="ตัวเชื่อมต่อตรง 2"/>
        <xdr:cNvCxnSpPr/>
      </xdr:nvCxnSpPr>
      <xdr:spPr>
        <a:xfrm>
          <a:off x="19050" y="257175"/>
          <a:ext cx="2524125" cy="1114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0</xdr:rowOff>
    </xdr:from>
    <xdr:to>
      <xdr:col>3</xdr:col>
      <xdr:colOff>9525</xdr:colOff>
      <xdr:row>19</xdr:row>
      <xdr:rowOff>19050</xdr:rowOff>
    </xdr:to>
    <xdr:cxnSp macro="">
      <xdr:nvCxnSpPr>
        <xdr:cNvPr id="5" name="ตัวเชื่อมต่อตรง 4"/>
        <xdr:cNvCxnSpPr/>
      </xdr:nvCxnSpPr>
      <xdr:spPr>
        <a:xfrm>
          <a:off x="0" y="6210300"/>
          <a:ext cx="2657475" cy="1285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28</xdr:row>
      <xdr:rowOff>19050</xdr:rowOff>
    </xdr:from>
    <xdr:to>
      <xdr:col>2</xdr:col>
      <xdr:colOff>990600</xdr:colOff>
      <xdr:row>29</xdr:row>
      <xdr:rowOff>942975</xdr:rowOff>
    </xdr:to>
    <xdr:cxnSp macro="">
      <xdr:nvCxnSpPr>
        <xdr:cNvPr id="7" name="ตัวเชื่อมต่อตรง 6"/>
        <xdr:cNvCxnSpPr/>
      </xdr:nvCxnSpPr>
      <xdr:spPr>
        <a:xfrm>
          <a:off x="28575" y="12353925"/>
          <a:ext cx="2609850" cy="1162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38</xdr:row>
      <xdr:rowOff>28575</xdr:rowOff>
    </xdr:from>
    <xdr:to>
      <xdr:col>3</xdr:col>
      <xdr:colOff>9525</xdr:colOff>
      <xdr:row>40</xdr:row>
      <xdr:rowOff>0</xdr:rowOff>
    </xdr:to>
    <xdr:cxnSp macro="">
      <xdr:nvCxnSpPr>
        <xdr:cNvPr id="9" name="ตัวเชื่อมต่อตรง 8"/>
        <xdr:cNvCxnSpPr/>
      </xdr:nvCxnSpPr>
      <xdr:spPr>
        <a:xfrm>
          <a:off x="19050" y="18440400"/>
          <a:ext cx="26384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54</xdr:row>
      <xdr:rowOff>9525</xdr:rowOff>
    </xdr:from>
    <xdr:to>
      <xdr:col>3</xdr:col>
      <xdr:colOff>0</xdr:colOff>
      <xdr:row>55</xdr:row>
      <xdr:rowOff>923925</xdr:rowOff>
    </xdr:to>
    <xdr:cxnSp macro="">
      <xdr:nvCxnSpPr>
        <xdr:cNvPr id="11" name="ตัวเชื่อมต่อตรง 10"/>
        <xdr:cNvCxnSpPr/>
      </xdr:nvCxnSpPr>
      <xdr:spPr>
        <a:xfrm>
          <a:off x="19050" y="24498300"/>
          <a:ext cx="2628900" cy="1152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69</xdr:row>
      <xdr:rowOff>0</xdr:rowOff>
    </xdr:from>
    <xdr:to>
      <xdr:col>3</xdr:col>
      <xdr:colOff>28575</xdr:colOff>
      <xdr:row>71</xdr:row>
      <xdr:rowOff>0</xdr:rowOff>
    </xdr:to>
    <xdr:cxnSp macro="">
      <xdr:nvCxnSpPr>
        <xdr:cNvPr id="13" name="ตัวเชื่อมต่อตรง 12"/>
        <xdr:cNvCxnSpPr/>
      </xdr:nvCxnSpPr>
      <xdr:spPr>
        <a:xfrm>
          <a:off x="9525" y="30584775"/>
          <a:ext cx="2667000" cy="1219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83</xdr:row>
      <xdr:rowOff>19050</xdr:rowOff>
    </xdr:from>
    <xdr:to>
      <xdr:col>3</xdr:col>
      <xdr:colOff>0</xdr:colOff>
      <xdr:row>84</xdr:row>
      <xdr:rowOff>742950</xdr:rowOff>
    </xdr:to>
    <xdr:cxnSp macro="">
      <xdr:nvCxnSpPr>
        <xdr:cNvPr id="15" name="ตัวเชื่อมต่อตรง 14"/>
        <xdr:cNvCxnSpPr/>
      </xdr:nvCxnSpPr>
      <xdr:spPr>
        <a:xfrm>
          <a:off x="28575" y="36785550"/>
          <a:ext cx="2619375" cy="1190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101</xdr:row>
      <xdr:rowOff>28575</xdr:rowOff>
    </xdr:from>
    <xdr:to>
      <xdr:col>2</xdr:col>
      <xdr:colOff>990600</xdr:colOff>
      <xdr:row>102</xdr:row>
      <xdr:rowOff>876300</xdr:rowOff>
    </xdr:to>
    <xdr:cxnSp macro="">
      <xdr:nvCxnSpPr>
        <xdr:cNvPr id="4" name="ตัวเชื่อมต่อตรง 3"/>
        <xdr:cNvCxnSpPr/>
      </xdr:nvCxnSpPr>
      <xdr:spPr>
        <a:xfrm>
          <a:off x="28575" y="43014900"/>
          <a:ext cx="2609850" cy="1085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119</xdr:row>
      <xdr:rowOff>28575</xdr:rowOff>
    </xdr:from>
    <xdr:to>
      <xdr:col>2</xdr:col>
      <xdr:colOff>990600</xdr:colOff>
      <xdr:row>120</xdr:row>
      <xdr:rowOff>876300</xdr:rowOff>
    </xdr:to>
    <xdr:cxnSp macro="">
      <xdr:nvCxnSpPr>
        <xdr:cNvPr id="12" name="ตัวเชื่อมต่อตรง 11"/>
        <xdr:cNvCxnSpPr/>
      </xdr:nvCxnSpPr>
      <xdr:spPr>
        <a:xfrm>
          <a:off x="28575" y="43014900"/>
          <a:ext cx="2609850" cy="1085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23</xdr:row>
      <xdr:rowOff>0</xdr:rowOff>
    </xdr:from>
    <xdr:to>
      <xdr:col>4</xdr:col>
      <xdr:colOff>190500</xdr:colOff>
      <xdr:row>28</xdr:row>
      <xdr:rowOff>247650</xdr:rowOff>
    </xdr:to>
    <xdr:sp macro="" textlink="">
      <xdr:nvSpPr>
        <xdr:cNvPr id="2" name="วงเล็บปีกกาขวา 1"/>
        <xdr:cNvSpPr/>
      </xdr:nvSpPr>
      <xdr:spPr>
        <a:xfrm>
          <a:off x="5934075" y="9429750"/>
          <a:ext cx="133350" cy="16287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1114425</xdr:colOff>
      <xdr:row>6</xdr:row>
      <xdr:rowOff>0</xdr:rowOff>
    </xdr:from>
    <xdr:to>
      <xdr:col>4</xdr:col>
      <xdr:colOff>133350</xdr:colOff>
      <xdr:row>8</xdr:row>
      <xdr:rowOff>0</xdr:rowOff>
    </xdr:to>
    <xdr:sp macro="" textlink="">
      <xdr:nvSpPr>
        <xdr:cNvPr id="3" name="วงเล็บปีกกาขวา 2"/>
        <xdr:cNvSpPr/>
      </xdr:nvSpPr>
      <xdr:spPr>
        <a:xfrm>
          <a:off x="5848350" y="3343275"/>
          <a:ext cx="161925" cy="8382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49;&#3612;&#3609;&#3649;&#3621;&#3632;&#3591;&#3610;&#3611;&#3619;&#3632;&#3617;&#3634;&#3603;\&#3648;&#3607;&#3624;&#3610;&#3633;&#3597;&#3597;&#3633;&#3605;&#3636;\&#3611;&#3637;%202557\&#3619;&#3656;&#3634;&#3591;&#3648;&#3607;&#3624;&#3610;&#3633;&#3597;&#3597;&#3633;&#3605;&#3636;&#3648;&#3626;&#3609;&#3629;&#3626;&#3616;&#3634;&#3648;&#3607;&#3624;&#3610;&#3634;&#3621;\&#3586;&#3657;&#3629;&#3610;&#3633;&#3597;&#3597;&#3633;&#3605;&#3636;\&#3586;&#3657;&#3629;&#3610;&#3633;&#3597;&#3597;&#3633;&#3605;&#3636;&#3593;&#3610;&#3633;&#3610;&#3626;&#3617;&#3610;&#3641;&#3619;&#3603;&#3660;&#3627;&#3621;&#3633;&#3591;&#3649;&#3611;&#3619;&#3597;&#3633;&#3605;&#3605;&#3636;%20(2)%20&#3606;&#3641;&#3585;&#3605;&#3657;&#3629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paporn\Downloads\&#3586;&#3657;&#3629;&#3617;&#3641;&#3621;&#3588;&#3635;&#3609;&#3623;&#3609;&#3605;&#3633;&#3657;&#3591;%20&#3591;&#3611;&#3617;.&#3648;&#3591;&#3636;&#3609;&#3648;&#3604;&#3639;&#3629;&#3609;%20&#3588;&#3656;&#3634;&#3592;&#3657;&#3634;&#359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49;&#3612;&#3609;&#3649;&#3621;&#3632;&#3591;&#3610;&#3611;&#3619;&#3632;&#3617;&#3634;&#3603;\&#3591;&#3634;&#3609;&#3649;&#3612;&#3609;&#3649;&#3621;&#3632;&#3591;&#3610;&#3611;&#3619;&#3632;&#3617;&#3634;&#3603;\&#3648;&#3607;&#3624;&#3610;&#3633;&#3597;&#3597;&#3633;&#3605;&#3636;\&#3611;&#3637;%202562\&#3586;&#3657;&#3629;&#3617;&#3641;&#3621;&#3588;&#3635;&#3609;&#3623;&#3609;&#3605;&#3633;&#3657;&#3591;%20&#3591;&#3611;&#3617;.&#3648;&#3591;&#3636;&#3609;&#3648;&#3604;&#3639;&#3629;&#3609;%20&#3588;&#3656;&#3634;&#3592;&#3657;&#3634;&#3591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49;&#3612;&#3609;&#3649;&#3621;&#3632;&#3591;&#3610;&#3611;&#3619;&#3632;&#3617;&#3634;&#3603;\&#3591;&#3634;&#3609;&#3649;&#3612;&#3609;&#3649;&#3621;&#3632;&#3591;&#3610;&#3611;&#3619;&#3632;&#3617;&#3634;&#3603;\&#3648;&#3607;&#3624;&#3610;&#3633;&#3597;&#3597;&#3633;&#3605;&#3636;\&#3611;&#3637;%202562\&#3586;&#3657;&#3629;&#3617;&#3641;&#3621;&#3588;&#3635;&#3609;&#3623;&#3609;&#3605;&#3633;&#3657;&#3591;%20&#3591;&#3611;&#3617;.&#3648;&#3591;&#3636;&#3609;&#3648;&#3604;&#3639;&#3629;&#3609;%20&#3588;&#3656;&#3634;&#3592;&#3657;&#3634;&#3591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&#3586;&#3657;&#3629;&#3617;&#3641;&#3621;&#3588;&#3635;&#3609;&#3623;&#3609;&#3605;&#3633;&#3657;&#3591;-&#3591;&#3611;&#3617;.&#3648;&#3591;&#3636;&#3609;&#3648;&#3604;&#3639;&#3629;&#3609;-&#3588;&#3656;&#3634;&#3592;&#3657;&#3634;&#359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49;&#3612;&#3609;&#3649;&#3621;&#3632;&#3591;&#3610;&#3611;&#3619;&#3632;&#3617;&#3634;&#3603;\&#3591;&#3634;&#3609;&#3649;&#3612;&#3609;&#3649;&#3621;&#3632;&#3591;&#3610;&#3611;&#3619;&#3632;&#3617;&#3634;&#3603;\&#3648;&#3607;&#3624;&#3610;&#3633;&#3597;&#3597;&#3633;&#3605;&#3636;\&#3611;&#3637;%202562\&#3586;&#3657;&#3629;&#3617;&#3641;&#3621;&#3588;&#3635;&#3609;&#3623;&#3609;&#3605;&#3633;&#3657;&#3591;%20&#3591;&#3611;&#3617;.&#3648;&#3591;&#3636;&#3609;&#3648;&#3604;&#3639;&#3629;&#3609;%20&#3588;&#3656;&#3634;&#3592;&#3657;&#3634;&#359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71212\Downloads\&#3586;&#3657;&#3629;&#3617;&#3641;&#3621;&#3588;&#3635;&#3609;&#3623;&#3609;&#3605;&#3633;&#3657;&#3591;-&#3591;&#3611;&#3617;.&#3648;&#3591;&#3636;&#3609;&#3648;&#3604;&#3639;&#3629;&#3609;-&#3588;&#3656;&#3634;&#3592;&#3657;&#3634;&#35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3586;&#3657;&#3629;&#3617;&#3641;&#3621;&#3588;&#3635;&#3609;&#3623;&#3609;&#3605;&#3633;&#3657;&#3591;-&#3591;&#3611;&#3617;.&#3648;&#3591;&#3636;&#3609;&#3648;&#3604;&#3639;&#3629;&#3609;-&#3588;&#3656;&#3634;&#3592;&#3657;&#3634;&#35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แถลงงบประมาณ"/>
      <sheetName val="หลักการและเหตุผล"/>
      <sheetName val="รายจ่ายตามงานและงบรายจ่าย"/>
      <sheetName val="เทศบัญญัติ"/>
      <sheetName val="รายงานประมาณการรายรับ"/>
      <sheetName val="รายละเอียดประมาณการรายรับ"/>
      <sheetName val="รายงานประมาณการรายจ่าย"/>
      <sheetName val="แผนงานบริหารทั่วไป"/>
      <sheetName val="แผนงานรักษาความสงบภายใน"/>
      <sheetName val="แผนงานการศึกษา"/>
      <sheetName val="แผนงานสาธารณสุข"/>
      <sheetName val="แผนงานสังคมสงเคราะห์"/>
      <sheetName val="แผนงานเคหะและชุมชน"/>
      <sheetName val="แผนงานสร้างความเข้มแข็งของชุมชน"/>
      <sheetName val="แผนงานศาสนาวัฒนธรรมและนันทนาการ"/>
      <sheetName val="แผนงานการเกษตร"/>
      <sheetName val="แผนงานการพาณิชย์"/>
      <sheetName val="แผนงานงบกลาง"/>
      <sheetName val="เทศบัญญัติงบประมาณรายจ่าย"/>
      <sheetName val="รายจ่ายแยกตามหมวด"/>
      <sheetName val="คำนวนจ่ายรายได้และอน.ทั่วไป"/>
      <sheetName val="สรุปรับต่างจา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61(0.5 เท่า)"/>
    </sheetNames>
    <sheetDataSet>
      <sheetData sheetId="0">
        <row r="14">
          <cell r="D14">
            <v>695520</v>
          </cell>
          <cell r="F14">
            <v>120000</v>
          </cell>
          <cell r="H14">
            <v>120000</v>
          </cell>
        </row>
        <row r="29">
          <cell r="D29">
            <v>198720</v>
          </cell>
        </row>
        <row r="52">
          <cell r="D52">
            <v>1258560</v>
          </cell>
        </row>
      </sheetData>
      <sheetData sheetId="1">
        <row r="21">
          <cell r="E21">
            <v>3346440</v>
          </cell>
        </row>
        <row r="24">
          <cell r="E24">
            <v>6660</v>
          </cell>
        </row>
        <row r="52">
          <cell r="E52">
            <v>84000</v>
          </cell>
        </row>
      </sheetData>
      <sheetData sheetId="2">
        <row r="11">
          <cell r="E11">
            <v>199800</v>
          </cell>
        </row>
      </sheetData>
      <sheetData sheetId="3">
        <row r="16">
          <cell r="E16">
            <v>1594920</v>
          </cell>
        </row>
        <row r="20">
          <cell r="E20">
            <v>60000</v>
          </cell>
        </row>
      </sheetData>
      <sheetData sheetId="4">
        <row r="13">
          <cell r="E13">
            <v>1594920</v>
          </cell>
        </row>
        <row r="17">
          <cell r="E17">
            <v>60000</v>
          </cell>
        </row>
      </sheetData>
      <sheetData sheetId="5">
        <row r="8">
          <cell r="E8">
            <v>303240</v>
          </cell>
        </row>
      </sheetData>
      <sheetData sheetId="6">
        <row r="18">
          <cell r="C18">
            <v>74800</v>
          </cell>
        </row>
      </sheetData>
      <sheetData sheetId="7">
        <row r="11">
          <cell r="H11">
            <v>90000</v>
          </cell>
        </row>
        <row r="14">
          <cell r="H14">
            <v>30000</v>
          </cell>
        </row>
        <row r="18">
          <cell r="H18">
            <v>27600</v>
          </cell>
        </row>
        <row r="29">
          <cell r="H29">
            <v>69600</v>
          </cell>
        </row>
      </sheetData>
      <sheetData sheetId="8">
        <row r="30">
          <cell r="H30">
            <v>61506</v>
          </cell>
        </row>
      </sheetData>
      <sheetData sheetId="9">
        <row r="24">
          <cell r="E24">
            <v>12985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1 เท่า"/>
      <sheetName val="โบนัส 62(0.5 เท่า)"/>
    </sheetNames>
    <sheetDataSet>
      <sheetData sheetId="0"/>
      <sheetData sheetId="1">
        <row r="21">
          <cell r="E21">
            <v>3549720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1 เท่า"/>
      <sheetName val="โบนัส 62(0.5 เท่า)"/>
    </sheetNames>
    <sheetDataSet>
      <sheetData sheetId="0" refreshError="1"/>
      <sheetData sheetId="1">
        <row r="35">
          <cell r="E35">
            <v>156120</v>
          </cell>
        </row>
        <row r="38">
          <cell r="E38">
            <v>4020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18">
          <cell r="C18">
            <v>78000</v>
          </cell>
        </row>
      </sheetData>
      <sheetData sheetId="7" refreshError="1"/>
      <sheetData sheetId="8" refreshError="1"/>
      <sheetData sheetId="9" refreshError="1"/>
      <sheetData sheetId="10">
        <row r="20">
          <cell r="F20">
            <v>154420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1 เท่า"/>
      <sheetName val="โบนัส 62(0.5 เท่า)"/>
    </sheetNames>
    <sheetDataSet>
      <sheetData sheetId="0" refreshError="1"/>
      <sheetData sheetId="1" refreshError="1"/>
      <sheetData sheetId="2" refreshError="1"/>
      <sheetData sheetId="3" refreshError="1">
        <row r="16">
          <cell r="E16">
            <v>1507920</v>
          </cell>
        </row>
        <row r="23">
          <cell r="E23">
            <v>203520</v>
          </cell>
        </row>
        <row r="27">
          <cell r="E27">
            <v>150240</v>
          </cell>
        </row>
        <row r="31">
          <cell r="E31">
            <v>9900</v>
          </cell>
        </row>
      </sheetData>
      <sheetData sheetId="4" refreshError="1">
        <row r="13">
          <cell r="E13">
            <v>1663560</v>
          </cell>
        </row>
        <row r="20">
          <cell r="E20">
            <v>199800</v>
          </cell>
        </row>
        <row r="26">
          <cell r="E26">
            <v>453600</v>
          </cell>
        </row>
        <row r="32">
          <cell r="E32">
            <v>26940</v>
          </cell>
        </row>
        <row r="37">
          <cell r="E37">
            <v>288000</v>
          </cell>
        </row>
      </sheetData>
      <sheetData sheetId="5" refreshError="1">
        <row r="16">
          <cell r="E16">
            <v>819000</v>
          </cell>
        </row>
        <row r="21">
          <cell r="E21">
            <v>352800</v>
          </cell>
        </row>
        <row r="26">
          <cell r="E26">
            <v>60000</v>
          </cell>
        </row>
      </sheetData>
      <sheetData sheetId="6" refreshError="1">
        <row r="18">
          <cell r="C18">
            <v>53000</v>
          </cell>
        </row>
      </sheetData>
      <sheetData sheetId="7" refreshError="1">
        <row r="13">
          <cell r="H13">
            <v>150000</v>
          </cell>
        </row>
      </sheetData>
      <sheetData sheetId="8" refreshError="1"/>
      <sheetData sheetId="9" refreshError="1"/>
      <sheetData sheetId="10" refreshError="1">
        <row r="83">
          <cell r="E83">
            <v>78835</v>
          </cell>
        </row>
        <row r="97">
          <cell r="G97">
            <v>77570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1 เท่า"/>
      <sheetName val="โบนัส 62(0.5 เท่า)"/>
    </sheetNames>
    <sheetDataSet>
      <sheetData sheetId="0" refreshError="1"/>
      <sheetData sheetId="1" refreshError="1">
        <row r="45">
          <cell r="D45">
            <v>504000</v>
          </cell>
        </row>
        <row r="49">
          <cell r="E49">
            <v>336360</v>
          </cell>
        </row>
      </sheetData>
      <sheetData sheetId="2" refreshError="1">
        <row r="24">
          <cell r="D24">
            <v>480000</v>
          </cell>
        </row>
      </sheetData>
      <sheetData sheetId="3" refreshError="1"/>
      <sheetData sheetId="4" refreshError="1"/>
      <sheetData sheetId="5" refreshError="1">
        <row r="8">
          <cell r="E8">
            <v>318000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24">
          <cell r="E24">
            <v>14015</v>
          </cell>
        </row>
        <row r="35">
          <cell r="F35">
            <v>57185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1 เท่า"/>
      <sheetName val="โบนัส 62(0.5 เท่า)"/>
    </sheetNames>
    <sheetDataSet>
      <sheetData sheetId="0"/>
      <sheetData sheetId="1"/>
      <sheetData sheetId="2">
        <row r="11">
          <cell r="E11">
            <v>216720</v>
          </cell>
        </row>
        <row r="15">
          <cell r="E15">
            <v>439200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45">
          <cell r="E45">
            <v>27510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1 เท่า"/>
      <sheetName val="โบนัส 62(0.5 เท่า)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C24">
            <v>75000</v>
          </cell>
        </row>
      </sheetData>
      <sheetData sheetId="7"/>
      <sheetData sheetId="8">
        <row r="30">
          <cell r="H30">
            <v>53535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U173"/>
  <sheetViews>
    <sheetView tabSelected="1" view="pageLayout" topLeftCell="A124" zoomScaleSheetLayoutView="100" workbookViewId="0">
      <selection activeCell="A127" sqref="A127"/>
    </sheetView>
  </sheetViews>
  <sheetFormatPr defaultRowHeight="24"/>
  <cols>
    <col min="1" max="1" width="43.28515625" style="17" customWidth="1"/>
    <col min="2" max="2" width="17.42578125" style="18" customWidth="1"/>
    <col min="3" max="3" width="16.5703125" style="19" customWidth="1"/>
    <col min="4" max="4" width="15.5703125" style="19" customWidth="1"/>
    <col min="5" max="5" width="15.28515625" style="15" bestFit="1" customWidth="1"/>
    <col min="6" max="16384" width="9.140625" style="16"/>
  </cols>
  <sheetData>
    <row r="1" spans="1:4" ht="24" customHeight="1">
      <c r="A1" s="970" t="s">
        <v>14</v>
      </c>
      <c r="B1" s="970"/>
      <c r="C1" s="970"/>
      <c r="D1" s="970"/>
    </row>
    <row r="2" spans="1:4" ht="24" customHeight="1">
      <c r="A2" s="970" t="s">
        <v>1394</v>
      </c>
      <c r="B2" s="970"/>
      <c r="C2" s="970"/>
      <c r="D2" s="970"/>
    </row>
    <row r="3" spans="1:4" ht="10.5" customHeight="1"/>
    <row r="4" spans="1:4" ht="24" customHeight="1">
      <c r="A4" s="20" t="s">
        <v>136</v>
      </c>
    </row>
    <row r="5" spans="1:4" ht="27.75" customHeight="1">
      <c r="A5" s="17" t="s">
        <v>590</v>
      </c>
    </row>
    <row r="6" spans="1:4" ht="27.75" customHeight="1">
      <c r="A6" s="17" t="s">
        <v>591</v>
      </c>
    </row>
    <row r="7" spans="1:4" ht="27.75" customHeight="1">
      <c r="A7" s="17" t="s">
        <v>592</v>
      </c>
    </row>
    <row r="8" spans="1:4" ht="24" customHeight="1">
      <c r="A8" s="17" t="s">
        <v>1395</v>
      </c>
    </row>
    <row r="9" spans="1:4" ht="24" customHeight="1">
      <c r="A9" s="20" t="s">
        <v>589</v>
      </c>
    </row>
    <row r="10" spans="1:4" ht="24" customHeight="1">
      <c r="A10" s="21" t="s">
        <v>137</v>
      </c>
      <c r="B10" s="21"/>
      <c r="C10" s="21"/>
      <c r="D10" s="21"/>
    </row>
    <row r="11" spans="1:4" ht="26.25" customHeight="1">
      <c r="A11" s="21" t="s">
        <v>1467</v>
      </c>
      <c r="B11" s="21"/>
      <c r="C11" s="21"/>
      <c r="D11" s="21"/>
    </row>
    <row r="12" spans="1:4" ht="24.75" customHeight="1">
      <c r="A12" s="972" t="s">
        <v>1468</v>
      </c>
      <c r="B12" s="972"/>
      <c r="C12" s="972"/>
      <c r="D12" s="972"/>
    </row>
    <row r="13" spans="1:4" ht="24" customHeight="1">
      <c r="A13" s="972" t="s">
        <v>1469</v>
      </c>
      <c r="B13" s="972"/>
      <c r="C13" s="972"/>
      <c r="D13" s="972"/>
    </row>
    <row r="14" spans="1:4" ht="24" customHeight="1">
      <c r="A14" s="972" t="s">
        <v>1470</v>
      </c>
      <c r="B14" s="972"/>
      <c r="C14" s="972"/>
      <c r="D14" s="972"/>
    </row>
    <row r="15" spans="1:4" ht="27.75" customHeight="1">
      <c r="A15" s="21" t="s">
        <v>663</v>
      </c>
      <c r="B15" s="22"/>
      <c r="C15" s="23"/>
      <c r="D15" s="24"/>
    </row>
    <row r="16" spans="1:4" ht="26.25" customHeight="1">
      <c r="A16" s="21" t="s">
        <v>1471</v>
      </c>
      <c r="B16" s="22"/>
      <c r="C16" s="23"/>
      <c r="D16" s="24"/>
    </row>
    <row r="17" spans="1:4" ht="27.75" customHeight="1">
      <c r="A17" s="21" t="s">
        <v>1473</v>
      </c>
      <c r="B17" s="22"/>
      <c r="C17" s="23"/>
      <c r="D17" s="24"/>
    </row>
    <row r="18" spans="1:4" ht="24" customHeight="1">
      <c r="A18" s="20" t="s">
        <v>1472</v>
      </c>
      <c r="B18" s="22"/>
      <c r="C18" s="23"/>
      <c r="D18" s="24"/>
    </row>
    <row r="19" spans="1:4" ht="27.75" customHeight="1">
      <c r="A19" s="20" t="s">
        <v>784</v>
      </c>
      <c r="B19" s="25">
        <f>SUM(B20:B29)</f>
        <v>35369571.109999999</v>
      </c>
      <c r="C19" s="26" t="s">
        <v>11</v>
      </c>
      <c r="D19" s="24"/>
    </row>
    <row r="20" spans="1:4" ht="24" customHeight="1">
      <c r="A20" s="17" t="s">
        <v>138</v>
      </c>
      <c r="B20" s="22">
        <v>650981.30000000005</v>
      </c>
      <c r="C20" s="23" t="s">
        <v>6</v>
      </c>
      <c r="D20" s="24"/>
    </row>
    <row r="21" spans="1:4" ht="24" customHeight="1">
      <c r="A21" s="17" t="s">
        <v>619</v>
      </c>
      <c r="B21" s="22">
        <v>182797</v>
      </c>
      <c r="C21" s="23" t="s">
        <v>6</v>
      </c>
      <c r="D21" s="24"/>
    </row>
    <row r="22" spans="1:4" ht="24" customHeight="1">
      <c r="A22" s="17" t="s">
        <v>139</v>
      </c>
      <c r="B22" s="22">
        <v>736986.74</v>
      </c>
      <c r="C22" s="23" t="s">
        <v>6</v>
      </c>
      <c r="D22" s="24"/>
    </row>
    <row r="23" spans="1:4" ht="24" customHeight="1">
      <c r="A23" s="17" t="s">
        <v>140</v>
      </c>
      <c r="B23" s="27" t="s">
        <v>35</v>
      </c>
      <c r="C23" s="23" t="s">
        <v>6</v>
      </c>
      <c r="D23" s="24"/>
    </row>
    <row r="24" spans="1:4" ht="24" customHeight="1">
      <c r="A24" s="17" t="s">
        <v>141</v>
      </c>
      <c r="B24" s="22">
        <v>115466.76</v>
      </c>
      <c r="C24" s="23" t="s">
        <v>6</v>
      </c>
      <c r="D24" s="24"/>
    </row>
    <row r="25" spans="1:4" ht="24" customHeight="1">
      <c r="A25" s="17" t="s">
        <v>142</v>
      </c>
      <c r="B25" s="27" t="s">
        <v>35</v>
      </c>
      <c r="C25" s="23" t="s">
        <v>6</v>
      </c>
      <c r="D25" s="24"/>
    </row>
    <row r="26" spans="1:4" ht="24" customHeight="1">
      <c r="A26" s="17" t="s">
        <v>620</v>
      </c>
      <c r="B26" s="28">
        <v>17365501.309999999</v>
      </c>
      <c r="C26" s="23" t="s">
        <v>30</v>
      </c>
      <c r="D26" s="24"/>
    </row>
    <row r="27" spans="1:4" ht="24" customHeight="1">
      <c r="A27" s="17" t="s">
        <v>143</v>
      </c>
      <c r="B27" s="22">
        <v>16317838</v>
      </c>
      <c r="C27" s="23" t="s">
        <v>6</v>
      </c>
      <c r="D27" s="24"/>
    </row>
    <row r="28" spans="1:4" ht="14.25" customHeight="1">
      <c r="B28" s="22"/>
      <c r="C28" s="23"/>
      <c r="D28" s="24"/>
    </row>
    <row r="29" spans="1:4" ht="43.5" customHeight="1">
      <c r="A29" s="503" t="s">
        <v>43</v>
      </c>
      <c r="B29" s="566">
        <v>0</v>
      </c>
      <c r="C29" s="105" t="s">
        <v>30</v>
      </c>
      <c r="D29" s="24"/>
    </row>
    <row r="30" spans="1:4" ht="24" customHeight="1">
      <c r="A30" s="20"/>
      <c r="B30" s="22"/>
      <c r="C30" s="26"/>
      <c r="D30" s="24"/>
    </row>
    <row r="31" spans="1:4" ht="24" customHeight="1">
      <c r="A31" s="20"/>
      <c r="B31" s="22"/>
      <c r="C31" s="26"/>
      <c r="D31" s="24"/>
    </row>
    <row r="32" spans="1:4" ht="24" customHeight="1">
      <c r="A32" s="20"/>
      <c r="B32" s="22"/>
      <c r="C32" s="26"/>
      <c r="D32" s="24"/>
    </row>
    <row r="33" spans="1:4" ht="24" customHeight="1">
      <c r="A33" s="20" t="s">
        <v>44</v>
      </c>
      <c r="B33" s="25">
        <f>SUM(B34:B44)</f>
        <v>28213213.769999996</v>
      </c>
      <c r="C33" s="26" t="s">
        <v>11</v>
      </c>
      <c r="D33" s="24"/>
    </row>
    <row r="34" spans="1:4" ht="24" customHeight="1">
      <c r="A34" s="17" t="s">
        <v>144</v>
      </c>
      <c r="B34" s="22">
        <v>7435047.8499999996</v>
      </c>
      <c r="C34" s="23" t="s">
        <v>6</v>
      </c>
      <c r="D34" s="24"/>
    </row>
    <row r="35" spans="1:4" ht="24" customHeight="1">
      <c r="A35" s="524" t="s">
        <v>621</v>
      </c>
      <c r="B35" s="104">
        <v>10244692.550000001</v>
      </c>
      <c r="C35" s="510" t="s">
        <v>6</v>
      </c>
      <c r="D35" s="24"/>
    </row>
    <row r="36" spans="1:4" ht="24" customHeight="1">
      <c r="A36" s="509" t="s">
        <v>622</v>
      </c>
      <c r="B36" s="104">
        <v>6579647.3300000001</v>
      </c>
      <c r="C36" s="510" t="s">
        <v>6</v>
      </c>
      <c r="D36" s="24"/>
    </row>
    <row r="37" spans="1:4" ht="24" customHeight="1">
      <c r="A37" s="21" t="s">
        <v>623</v>
      </c>
      <c r="B37" s="22">
        <v>213450</v>
      </c>
      <c r="C37" s="23" t="s">
        <v>6</v>
      </c>
      <c r="D37" s="24"/>
    </row>
    <row r="38" spans="1:4" ht="24" customHeight="1">
      <c r="A38" s="17" t="s">
        <v>624</v>
      </c>
      <c r="B38" s="28" t="s">
        <v>35</v>
      </c>
      <c r="C38" s="23" t="s">
        <v>6</v>
      </c>
    </row>
    <row r="39" spans="1:4" ht="24" customHeight="1">
      <c r="A39" s="17" t="s">
        <v>625</v>
      </c>
      <c r="B39" s="29">
        <v>1944397.88</v>
      </c>
      <c r="C39" s="23" t="s">
        <v>6</v>
      </c>
    </row>
    <row r="40" spans="1:4" ht="46.5" customHeight="1">
      <c r="A40" s="101" t="s">
        <v>707</v>
      </c>
      <c r="B40" s="603">
        <v>0</v>
      </c>
      <c r="C40" s="604" t="s">
        <v>30</v>
      </c>
    </row>
    <row r="41" spans="1:4" ht="24" customHeight="1">
      <c r="A41" s="102" t="s">
        <v>626</v>
      </c>
      <c r="B41" s="31">
        <v>1795978.16</v>
      </c>
      <c r="C41" s="30" t="s">
        <v>30</v>
      </c>
    </row>
    <row r="42" spans="1:4" ht="24" customHeight="1">
      <c r="A42" s="20" t="s">
        <v>627</v>
      </c>
      <c r="B42" s="32" t="s">
        <v>35</v>
      </c>
      <c r="C42" s="30" t="s">
        <v>30</v>
      </c>
    </row>
    <row r="43" spans="1:4" ht="24" customHeight="1">
      <c r="A43" s="20"/>
      <c r="B43" s="32"/>
      <c r="C43" s="30"/>
    </row>
    <row r="44" spans="1:4" ht="24" customHeight="1">
      <c r="A44" s="20"/>
      <c r="B44" s="32"/>
      <c r="C44" s="30"/>
    </row>
    <row r="45" spans="1:4" ht="24" customHeight="1">
      <c r="B45" s="28"/>
    </row>
    <row r="46" spans="1:4" ht="24" customHeight="1">
      <c r="B46" s="28"/>
    </row>
    <row r="47" spans="1:4" ht="24" customHeight="1">
      <c r="B47" s="28"/>
    </row>
    <row r="48" spans="1:4" ht="24" customHeight="1">
      <c r="B48" s="28"/>
    </row>
    <row r="49" spans="2:2" ht="24" customHeight="1">
      <c r="B49" s="28"/>
    </row>
    <row r="50" spans="2:2" ht="24" customHeight="1">
      <c r="B50" s="28"/>
    </row>
    <row r="51" spans="2:2" ht="24" customHeight="1">
      <c r="B51" s="28"/>
    </row>
    <row r="52" spans="2:2" ht="24" customHeight="1">
      <c r="B52" s="28"/>
    </row>
    <row r="53" spans="2:2" ht="24" customHeight="1">
      <c r="B53" s="28"/>
    </row>
    <row r="54" spans="2:2" ht="24" customHeight="1">
      <c r="B54" s="28"/>
    </row>
    <row r="55" spans="2:2" ht="24" customHeight="1">
      <c r="B55" s="28"/>
    </row>
    <row r="56" spans="2:2" ht="24" customHeight="1">
      <c r="B56" s="28"/>
    </row>
    <row r="57" spans="2:2" ht="24" customHeight="1">
      <c r="B57" s="28"/>
    </row>
    <row r="58" spans="2:2" ht="24" customHeight="1">
      <c r="B58" s="28"/>
    </row>
    <row r="59" spans="2:2" ht="24" customHeight="1">
      <c r="B59" s="28"/>
    </row>
    <row r="60" spans="2:2" ht="24" customHeight="1">
      <c r="B60" s="28"/>
    </row>
    <row r="61" spans="2:2" ht="24" customHeight="1">
      <c r="B61" s="28"/>
    </row>
    <row r="62" spans="2:2" ht="24" customHeight="1">
      <c r="B62" s="28"/>
    </row>
    <row r="63" spans="2:2" ht="24" customHeight="1">
      <c r="B63" s="28"/>
    </row>
    <row r="64" spans="2:2" ht="24" customHeight="1">
      <c r="B64" s="28"/>
    </row>
    <row r="65" spans="1:5" ht="24" customHeight="1">
      <c r="A65" s="970" t="s">
        <v>14</v>
      </c>
      <c r="B65" s="970"/>
      <c r="C65" s="970"/>
      <c r="D65" s="970"/>
    </row>
    <row r="66" spans="1:5" ht="24" customHeight="1">
      <c r="A66" s="970" t="s">
        <v>1474</v>
      </c>
      <c r="B66" s="970"/>
      <c r="C66" s="970"/>
      <c r="D66" s="970"/>
    </row>
    <row r="67" spans="1:5" ht="24" customHeight="1">
      <c r="A67" s="971" t="s">
        <v>145</v>
      </c>
      <c r="B67" s="971"/>
      <c r="C67" s="971"/>
      <c r="D67" s="971"/>
    </row>
    <row r="68" spans="1:5" ht="24" customHeight="1">
      <c r="A68" s="971" t="s">
        <v>146</v>
      </c>
      <c r="B68" s="971"/>
      <c r="C68" s="971"/>
      <c r="D68" s="971"/>
    </row>
    <row r="69" spans="1:5" ht="24" customHeight="1">
      <c r="A69" s="34" t="s">
        <v>151</v>
      </c>
      <c r="B69" s="33"/>
      <c r="C69" s="33"/>
      <c r="D69" s="33"/>
    </row>
    <row r="70" spans="1:5" ht="8.25" customHeight="1"/>
    <row r="71" spans="1:5" s="36" customFormat="1" ht="24" customHeight="1">
      <c r="A71" s="966" t="s">
        <v>13</v>
      </c>
      <c r="B71" s="823" t="s">
        <v>147</v>
      </c>
      <c r="C71" s="824" t="s">
        <v>12</v>
      </c>
      <c r="D71" s="824" t="s">
        <v>12</v>
      </c>
      <c r="E71" s="35"/>
    </row>
    <row r="72" spans="1:5" s="36" customFormat="1" ht="24" customHeight="1">
      <c r="A72" s="967"/>
      <c r="B72" s="825" t="s">
        <v>662</v>
      </c>
      <c r="C72" s="826" t="s">
        <v>779</v>
      </c>
      <c r="D72" s="826" t="s">
        <v>1438</v>
      </c>
      <c r="E72" s="35"/>
    </row>
    <row r="73" spans="1:5" s="36" customFormat="1" ht="24" customHeight="1">
      <c r="A73" s="504" t="s">
        <v>612</v>
      </c>
      <c r="B73" s="505"/>
      <c r="C73" s="506"/>
      <c r="D73" s="506"/>
      <c r="E73" s="35"/>
    </row>
    <row r="74" spans="1:5" s="36" customFormat="1" ht="24" customHeight="1">
      <c r="A74" s="48" t="s">
        <v>45</v>
      </c>
      <c r="B74" s="507">
        <v>633038.99</v>
      </c>
      <c r="C74" s="507">
        <v>658000</v>
      </c>
      <c r="D74" s="507">
        <f>SUM(รายละเอียดประมาณการรายรับ!F8)</f>
        <v>650000</v>
      </c>
      <c r="E74" s="35"/>
    </row>
    <row r="75" spans="1:5" ht="24" customHeight="1">
      <c r="A75" s="39" t="s">
        <v>610</v>
      </c>
      <c r="B75" s="40">
        <v>397828</v>
      </c>
      <c r="C75" s="40">
        <v>355655</v>
      </c>
      <c r="D75" s="40">
        <f>SUM(รายละเอียดประมาณการรายรับ!F22)</f>
        <v>350000</v>
      </c>
    </row>
    <row r="76" spans="1:5" ht="24" customHeight="1">
      <c r="A76" s="39" t="s">
        <v>46</v>
      </c>
      <c r="B76" s="42">
        <v>1245910</v>
      </c>
      <c r="C76" s="42">
        <v>1230000</v>
      </c>
      <c r="D76" s="42">
        <f>SUM(รายละเอียดประมาณการรายรับ!F70)</f>
        <v>1230000</v>
      </c>
    </row>
    <row r="77" spans="1:5" ht="24" customHeight="1">
      <c r="A77" s="39" t="s">
        <v>149</v>
      </c>
      <c r="B77" s="507">
        <v>0</v>
      </c>
      <c r="C77" s="42" t="s">
        <v>35</v>
      </c>
      <c r="D77" s="42" t="s">
        <v>35</v>
      </c>
    </row>
    <row r="78" spans="1:5" ht="24" customHeight="1">
      <c r="A78" s="39" t="s">
        <v>47</v>
      </c>
      <c r="B78" s="42">
        <v>247723.05</v>
      </c>
      <c r="C78" s="42">
        <v>288120</v>
      </c>
      <c r="D78" s="42">
        <f>SUM(รายละเอียดประมาณการรายรับ!F78)</f>
        <v>250000</v>
      </c>
    </row>
    <row r="79" spans="1:5" ht="24" customHeight="1">
      <c r="A79" s="65" t="s">
        <v>122</v>
      </c>
      <c r="B79" s="565">
        <v>0</v>
      </c>
      <c r="C79" s="43"/>
      <c r="D79" s="43" t="s">
        <v>35</v>
      </c>
    </row>
    <row r="80" spans="1:5" ht="24" customHeight="1">
      <c r="A80" s="260" t="s">
        <v>609</v>
      </c>
      <c r="B80" s="527">
        <f>SUM(B74:B79)</f>
        <v>2524500.04</v>
      </c>
      <c r="C80" s="527">
        <f>SUM(C74:C79)</f>
        <v>2531775</v>
      </c>
      <c r="D80" s="527">
        <f>SUM(D74:D79)</f>
        <v>2480000</v>
      </c>
    </row>
    <row r="81" spans="1:5" ht="54" customHeight="1">
      <c r="A81" s="525" t="s">
        <v>628</v>
      </c>
      <c r="B81" s="528"/>
      <c r="C81" s="529"/>
      <c r="D81" s="529"/>
    </row>
    <row r="82" spans="1:5" ht="24" customHeight="1">
      <c r="A82" s="48" t="s">
        <v>48</v>
      </c>
      <c r="B82" s="45">
        <v>20880909.140000001</v>
      </c>
      <c r="C82" s="45">
        <v>23563090</v>
      </c>
      <c r="D82" s="45">
        <f>SUM(รายละเอียดประมาณการรายรับ!F92)</f>
        <v>20881000</v>
      </c>
    </row>
    <row r="83" spans="1:5" ht="13.5" customHeight="1">
      <c r="A83" s="314"/>
      <c r="B83" s="530"/>
      <c r="C83" s="531"/>
      <c r="D83" s="531"/>
    </row>
    <row r="84" spans="1:5" ht="52.5" customHeight="1">
      <c r="A84" s="534" t="s">
        <v>629</v>
      </c>
      <c r="B84" s="532">
        <f>SUM(B82)</f>
        <v>20880909.140000001</v>
      </c>
      <c r="C84" s="533">
        <f>SUM(C82)</f>
        <v>23563090</v>
      </c>
      <c r="D84" s="533">
        <f>SUM(D82)</f>
        <v>20881000</v>
      </c>
    </row>
    <row r="85" spans="1:5" ht="13.5" customHeight="1">
      <c r="A85" s="526"/>
      <c r="B85" s="528"/>
      <c r="C85" s="529"/>
      <c r="D85" s="529"/>
    </row>
    <row r="86" spans="1:5" ht="48" customHeight="1">
      <c r="A86" s="525" t="s">
        <v>615</v>
      </c>
      <c r="B86" s="45"/>
      <c r="C86" s="46"/>
      <c r="D86" s="46"/>
    </row>
    <row r="87" spans="1:5" ht="24" customHeight="1">
      <c r="A87" s="48" t="s">
        <v>49</v>
      </c>
      <c r="B87" s="45">
        <v>7542905</v>
      </c>
      <c r="C87" s="45">
        <v>18867175</v>
      </c>
      <c r="D87" s="45">
        <f>SUM(รายละเอียดประมาณการรายรับ!F116)</f>
        <v>19331260</v>
      </c>
    </row>
    <row r="88" spans="1:5" ht="24.75" customHeight="1">
      <c r="A88" s="336" t="s">
        <v>785</v>
      </c>
      <c r="B88" s="530">
        <v>11397657</v>
      </c>
      <c r="C88" s="531"/>
      <c r="D88" s="531"/>
    </row>
    <row r="89" spans="1:5" ht="51.75" customHeight="1">
      <c r="A89" s="534" t="s">
        <v>629</v>
      </c>
      <c r="B89" s="532">
        <f>SUM(B87:B88)</f>
        <v>18940562</v>
      </c>
      <c r="C89" s="532">
        <f>SUM(C87)</f>
        <v>18867175</v>
      </c>
      <c r="D89" s="532">
        <f>SUM(D87)</f>
        <v>19331260</v>
      </c>
    </row>
    <row r="90" spans="1:5" s="52" customFormat="1" ht="30" customHeight="1" thickBot="1">
      <c r="A90" s="535" t="s">
        <v>1</v>
      </c>
      <c r="B90" s="536">
        <f>SUM(B80,B84,B89)</f>
        <v>42345971.18</v>
      </c>
      <c r="C90" s="536">
        <f>SUM(C80,C82,C87)</f>
        <v>44962040</v>
      </c>
      <c r="D90" s="536">
        <f>SUM(D80,D84,D89)</f>
        <v>42692260</v>
      </c>
      <c r="E90" s="51"/>
    </row>
    <row r="91" spans="1:5" s="52" customFormat="1" ht="24" customHeight="1" thickTop="1">
      <c r="A91" s="53"/>
      <c r="B91" s="54"/>
      <c r="C91" s="55"/>
      <c r="D91" s="55"/>
      <c r="E91" s="51"/>
    </row>
    <row r="92" spans="1:5" s="52" customFormat="1" ht="24" customHeight="1">
      <c r="A92" s="53"/>
      <c r="B92" s="54"/>
      <c r="C92" s="55"/>
      <c r="D92" s="55"/>
      <c r="E92" s="51"/>
    </row>
    <row r="93" spans="1:5" s="52" customFormat="1" ht="24" customHeight="1">
      <c r="A93" s="53"/>
      <c r="B93" s="54"/>
      <c r="C93" s="55"/>
      <c r="D93" s="55"/>
      <c r="E93" s="51"/>
    </row>
    <row r="94" spans="1:5" s="52" customFormat="1" ht="24" customHeight="1">
      <c r="A94" s="53"/>
      <c r="B94" s="54"/>
      <c r="C94" s="55"/>
      <c r="D94" s="55"/>
      <c r="E94" s="51"/>
    </row>
    <row r="95" spans="1:5" s="57" customFormat="1" ht="24" customHeight="1">
      <c r="A95" s="969" t="s">
        <v>14</v>
      </c>
      <c r="B95" s="969"/>
      <c r="C95" s="969"/>
      <c r="D95" s="969"/>
      <c r="E95" s="56"/>
    </row>
    <row r="96" spans="1:5" s="57" customFormat="1" ht="24" customHeight="1">
      <c r="A96" s="969" t="s">
        <v>1394</v>
      </c>
      <c r="B96" s="969"/>
      <c r="C96" s="969"/>
      <c r="D96" s="969"/>
      <c r="E96" s="56"/>
    </row>
    <row r="97" spans="1:5" s="57" customFormat="1" ht="24" customHeight="1">
      <c r="A97" s="500"/>
      <c r="B97" s="500"/>
      <c r="C97" s="500"/>
      <c r="D97" s="500"/>
      <c r="E97" s="56"/>
    </row>
    <row r="98" spans="1:5" s="57" customFormat="1" ht="24" customHeight="1">
      <c r="A98" s="34" t="s">
        <v>152</v>
      </c>
      <c r="B98" s="33"/>
      <c r="C98" s="33"/>
      <c r="D98" s="33"/>
      <c r="E98" s="56"/>
    </row>
    <row r="99" spans="1:5" s="57" customFormat="1" ht="11.25" customHeight="1">
      <c r="A99" s="17"/>
      <c r="B99" s="18"/>
      <c r="C99" s="19"/>
      <c r="D99" s="19"/>
      <c r="E99" s="56"/>
    </row>
    <row r="100" spans="1:5" s="57" customFormat="1" ht="24" customHeight="1">
      <c r="A100" s="966" t="s">
        <v>50</v>
      </c>
      <c r="B100" s="823" t="s">
        <v>55</v>
      </c>
      <c r="C100" s="824" t="s">
        <v>12</v>
      </c>
      <c r="D100" s="824" t="s">
        <v>12</v>
      </c>
      <c r="E100" s="56"/>
    </row>
    <row r="101" spans="1:5" s="57" customFormat="1" ht="24" customHeight="1">
      <c r="A101" s="967"/>
      <c r="B101" s="825" t="s">
        <v>662</v>
      </c>
      <c r="C101" s="826" t="s">
        <v>779</v>
      </c>
      <c r="D101" s="826" t="s">
        <v>1438</v>
      </c>
      <c r="E101" s="56"/>
    </row>
    <row r="102" spans="1:5" s="57" customFormat="1" ht="24" customHeight="1">
      <c r="A102" s="504" t="s">
        <v>51</v>
      </c>
      <c r="B102" s="505"/>
      <c r="C102" s="506"/>
      <c r="D102" s="506"/>
      <c r="E102" s="56"/>
    </row>
    <row r="103" spans="1:5" s="57" customFormat="1" ht="24" customHeight="1">
      <c r="A103" s="48" t="s">
        <v>34</v>
      </c>
      <c r="B103" s="507">
        <v>9069335.1400000006</v>
      </c>
      <c r="C103" s="507">
        <v>10031076</v>
      </c>
      <c r="D103" s="507">
        <f>SUM(เทศบัญญัติงบประมาณรายจ่าย!P13)</f>
        <v>10597642</v>
      </c>
      <c r="E103" s="38" t="e">
        <f>SUM([1]แผนงานบริหารทั่วไป!#REF!)</f>
        <v>#REF!</v>
      </c>
    </row>
    <row r="104" spans="1:5" s="57" customFormat="1" ht="48" customHeight="1">
      <c r="A104" s="103" t="s">
        <v>159</v>
      </c>
      <c r="B104" s="58">
        <v>13334282.199999999</v>
      </c>
      <c r="C104" s="58">
        <v>14928660</v>
      </c>
      <c r="D104" s="58">
        <f>SUM(เทศบัญญัติงบประมาณรายจ่าย!P24,เทศบัญญัติงบประมาณรายจ่าย!P38)</f>
        <v>15324480</v>
      </c>
      <c r="E104" s="59"/>
    </row>
    <row r="105" spans="1:5" s="63" customFormat="1" ht="50.25" customHeight="1">
      <c r="A105" s="60" t="s">
        <v>154</v>
      </c>
      <c r="B105" s="61">
        <v>10636532.039999999</v>
      </c>
      <c r="C105" s="61">
        <v>12462504</v>
      </c>
      <c r="D105" s="61">
        <f>SUM(เทศบัญญัติงบประมาณรายจ่าย!P45,เทศบัญญัติงบประมาณรายจ่าย!P60,เทศบัญญัติงบประมาณรายจ่าย!P90,เทศบัญญัติงบประมาณรายจ่าย!P95)</f>
        <v>13163058</v>
      </c>
      <c r="E105" s="62" t="e">
        <f>SUM([1]แผนงานบริหารทั่วไป!I56,[1]แผนงานบริหารทั่วไป!I337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,[1]แผนงานบริหารทั่วไป!#REF!)</f>
        <v>#REF!</v>
      </c>
    </row>
    <row r="106" spans="1:5" s="57" customFormat="1" ht="27" customHeight="1">
      <c r="A106" s="39" t="s">
        <v>155</v>
      </c>
      <c r="B106" s="40">
        <v>3964235</v>
      </c>
      <c r="C106" s="40">
        <v>4727800</v>
      </c>
      <c r="D106" s="40">
        <f>SUM(เทศบัญญัติงบประมาณรายจ่าย!P115,เทศบัญญัติงบประมาณรายจ่าย!P116)</f>
        <v>1031080</v>
      </c>
      <c r="E106" s="41"/>
    </row>
    <row r="107" spans="1:5" s="57" customFormat="1" ht="26.25" customHeight="1">
      <c r="A107" s="39" t="s">
        <v>153</v>
      </c>
      <c r="B107" s="40" t="s">
        <v>35</v>
      </c>
      <c r="C107" s="40" t="s">
        <v>35</v>
      </c>
      <c r="D107" s="40"/>
      <c r="E107" s="41"/>
    </row>
    <row r="108" spans="1:5" s="63" customFormat="1" ht="25.5" customHeight="1">
      <c r="A108" s="64" t="s">
        <v>156</v>
      </c>
      <c r="B108" s="40">
        <v>2128544.63</v>
      </c>
      <c r="C108" s="605">
        <v>2812000</v>
      </c>
      <c r="D108" s="605">
        <f>SUM(เทศบัญญัติงบประมาณรายจ่าย!P126)</f>
        <v>2576000</v>
      </c>
      <c r="E108" s="62" t="e">
        <f>SUM([1]แผนงานบริหารทั่วไป!#REF!,[1]แผนงานบริหารทั่วไป!I405,[1]แผนงานบริหารทั่วไป!#REF!,[1]แผนงานบริหารทั่วไป!#REF!,[1]แผนงานบริหารทั่วไป!#REF!)</f>
        <v>#REF!</v>
      </c>
    </row>
    <row r="109" spans="1:5" s="57" customFormat="1" ht="24" customHeight="1" thickBot="1">
      <c r="A109" s="65"/>
      <c r="B109" s="43"/>
      <c r="C109" s="44"/>
      <c r="D109" s="43"/>
      <c r="E109" s="44"/>
    </row>
    <row r="110" spans="1:5" s="52" customFormat="1" ht="30" customHeight="1" thickBot="1">
      <c r="A110" s="260" t="s">
        <v>56</v>
      </c>
      <c r="B110" s="527">
        <f>SUM(B103:B108)</f>
        <v>39132929.009999998</v>
      </c>
      <c r="C110" s="527">
        <f>SUM(C103:C108)</f>
        <v>44962040</v>
      </c>
      <c r="D110" s="527">
        <f>SUM(D103:D108)</f>
        <v>42692260</v>
      </c>
      <c r="E110" s="66" t="e">
        <f>SUM(E103:E108)</f>
        <v>#REF!</v>
      </c>
    </row>
    <row r="111" spans="1:5" s="68" customFormat="1" ht="24" customHeight="1" thickBot="1">
      <c r="A111" s="277" t="s">
        <v>1</v>
      </c>
      <c r="B111" s="50">
        <f>SUM(B110)</f>
        <v>39132929.009999998</v>
      </c>
      <c r="C111" s="50">
        <f>SUM(C110)</f>
        <v>44962040</v>
      </c>
      <c r="D111" s="50">
        <f>SUM(D110)</f>
        <v>42692260</v>
      </c>
      <c r="E111" s="67"/>
    </row>
    <row r="112" spans="1:5" s="68" customFormat="1" ht="24" customHeight="1" thickTop="1">
      <c r="A112" s="69"/>
      <c r="B112" s="70"/>
      <c r="C112" s="71"/>
      <c r="D112" s="71"/>
      <c r="E112" s="67"/>
    </row>
    <row r="113" spans="1:73" s="68" customFormat="1" ht="24" customHeight="1">
      <c r="A113" s="69"/>
      <c r="B113" s="70"/>
      <c r="C113" s="71"/>
      <c r="D113" s="71"/>
      <c r="E113" s="67"/>
    </row>
    <row r="114" spans="1:73" s="68" customFormat="1" ht="24" customHeight="1">
      <c r="A114" s="69"/>
      <c r="B114" s="70"/>
      <c r="C114" s="71"/>
      <c r="D114" s="71"/>
      <c r="E114" s="67"/>
    </row>
    <row r="115" spans="1:73" s="68" customFormat="1" ht="24" customHeight="1">
      <c r="A115" s="69"/>
      <c r="B115" s="70"/>
      <c r="C115" s="71"/>
      <c r="D115" s="71"/>
      <c r="E115" s="67"/>
    </row>
    <row r="116" spans="1:73" s="68" customFormat="1" ht="24" customHeight="1">
      <c r="A116" s="69"/>
      <c r="B116" s="70"/>
      <c r="C116" s="71"/>
      <c r="D116" s="71"/>
      <c r="E116" s="67"/>
    </row>
    <row r="117" spans="1:73" s="68" customFormat="1" ht="24" customHeight="1">
      <c r="A117" s="69"/>
      <c r="B117" s="70"/>
      <c r="C117" s="71"/>
      <c r="D117" s="71"/>
      <c r="E117" s="67"/>
    </row>
    <row r="118" spans="1:73" s="68" customFormat="1" ht="24" customHeight="1">
      <c r="A118" s="69"/>
      <c r="B118" s="70"/>
      <c r="C118" s="71"/>
      <c r="D118" s="71"/>
      <c r="E118" s="67"/>
    </row>
    <row r="119" spans="1:73" s="68" customFormat="1" ht="24" customHeight="1">
      <c r="A119" s="69"/>
      <c r="B119" s="70"/>
      <c r="C119" s="71"/>
      <c r="D119" s="71"/>
      <c r="E119" s="67"/>
    </row>
    <row r="120" spans="1:73" s="68" customFormat="1" ht="24" customHeight="1">
      <c r="A120" s="69"/>
      <c r="B120" s="70"/>
      <c r="C120" s="71"/>
      <c r="D120" s="71"/>
      <c r="E120" s="67"/>
    </row>
    <row r="121" spans="1:73" s="68" customFormat="1" ht="24" customHeight="1">
      <c r="A121" s="69"/>
      <c r="B121" s="70"/>
      <c r="C121" s="71"/>
      <c r="D121" s="71"/>
      <c r="E121" s="67"/>
    </row>
    <row r="122" spans="1:73" s="68" customFormat="1" ht="24" customHeight="1">
      <c r="A122" s="69"/>
      <c r="B122" s="70"/>
      <c r="C122" s="71"/>
      <c r="D122" s="71"/>
      <c r="E122" s="67"/>
    </row>
    <row r="123" spans="1:73" s="68" customFormat="1" ht="24" customHeight="1">
      <c r="A123" s="69"/>
      <c r="B123" s="70"/>
      <c r="C123" s="71"/>
      <c r="D123" s="71"/>
      <c r="E123" s="67"/>
    </row>
    <row r="124" spans="1:73" s="68" customFormat="1" ht="24" customHeight="1">
      <c r="A124" s="69"/>
      <c r="B124" s="70"/>
      <c r="C124" s="71"/>
      <c r="D124" s="71"/>
      <c r="E124" s="67"/>
    </row>
    <row r="125" spans="1:73" s="68" customFormat="1" ht="24" customHeight="1">
      <c r="A125" s="69"/>
      <c r="B125" s="70"/>
      <c r="C125" s="71"/>
      <c r="D125" s="71"/>
      <c r="E125" s="67"/>
    </row>
    <row r="126" spans="1:73" s="77" customFormat="1" ht="24.75" customHeight="1">
      <c r="A126" s="72" t="s">
        <v>777</v>
      </c>
      <c r="B126" s="73"/>
      <c r="C126" s="74"/>
      <c r="D126" s="74"/>
      <c r="E126" s="75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</row>
    <row r="127" spans="1:73" s="77" customFormat="1" ht="24" customHeight="1">
      <c r="A127" s="72" t="s">
        <v>1379</v>
      </c>
      <c r="B127" s="73"/>
      <c r="C127" s="74"/>
      <c r="D127" s="74"/>
      <c r="E127" s="75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</row>
    <row r="128" spans="1:73" s="77" customFormat="1" ht="24" customHeight="1">
      <c r="A128" s="72" t="s">
        <v>15</v>
      </c>
      <c r="B128" s="73"/>
      <c r="C128" s="74"/>
      <c r="D128" s="74"/>
      <c r="E128" s="75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</row>
    <row r="129" spans="1:73" s="77" customFormat="1" ht="30" customHeight="1">
      <c r="A129" s="76" t="s">
        <v>133</v>
      </c>
      <c r="B129" s="78" t="s">
        <v>16</v>
      </c>
      <c r="C129" s="75">
        <f>SUM(เทศบัญญัติงบประมาณรายจ่าย!O31)</f>
        <v>9815400</v>
      </c>
      <c r="D129" s="75" t="s">
        <v>30</v>
      </c>
      <c r="E129" s="75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</row>
    <row r="130" spans="1:73" s="77" customFormat="1" ht="28.5" customHeight="1">
      <c r="A130" s="76" t="s">
        <v>445</v>
      </c>
      <c r="B130" s="78" t="s">
        <v>16</v>
      </c>
      <c r="C130" s="75">
        <f>SUM(เทศบัญญัติงบประมาณรายจ่าย!O35)</f>
        <v>1284660</v>
      </c>
      <c r="D130" s="75" t="s">
        <v>30</v>
      </c>
      <c r="E130" s="75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</row>
    <row r="131" spans="1:73" s="77" customFormat="1" ht="26.25" customHeight="1">
      <c r="A131" s="76" t="s">
        <v>446</v>
      </c>
      <c r="B131" s="78" t="s">
        <v>16</v>
      </c>
      <c r="C131" s="75">
        <f>SUM(เทศบัญญัติงบประมาณรายจ่าย!O37)</f>
        <v>1280760</v>
      </c>
      <c r="D131" s="75" t="s">
        <v>30</v>
      </c>
      <c r="E131" s="75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</row>
    <row r="132" spans="1:73" s="77" customFormat="1" ht="24" customHeight="1">
      <c r="A132" s="76" t="s">
        <v>447</v>
      </c>
      <c r="B132" s="78" t="s">
        <v>16</v>
      </c>
      <c r="C132" s="75">
        <v>0</v>
      </c>
      <c r="D132" s="75" t="s">
        <v>30</v>
      </c>
      <c r="E132" s="75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</row>
    <row r="133" spans="1:73" s="77" customFormat="1" ht="27.75" customHeight="1">
      <c r="A133" s="76" t="s">
        <v>448</v>
      </c>
      <c r="B133" s="78" t="s">
        <v>16</v>
      </c>
      <c r="C133" s="75">
        <f>SUM(เทศบัญญัติงบประมาณรายจ่าย!O44)</f>
        <v>306200</v>
      </c>
      <c r="D133" s="75" t="s">
        <v>30</v>
      </c>
      <c r="E133" s="75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</row>
    <row r="134" spans="1:73" s="77" customFormat="1" ht="27" customHeight="1">
      <c r="A134" s="76" t="s">
        <v>449</v>
      </c>
      <c r="B134" s="78" t="s">
        <v>16</v>
      </c>
      <c r="C134" s="79">
        <f>SUM(เทศบัญญัติงบประมาณรายจ่าย!O45)</f>
        <v>243000</v>
      </c>
      <c r="D134" s="75" t="s">
        <v>30</v>
      </c>
      <c r="E134" s="75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</row>
    <row r="135" spans="1:73" s="77" customFormat="1" ht="26.25" customHeight="1">
      <c r="A135" s="76" t="s">
        <v>450</v>
      </c>
      <c r="B135" s="78" t="s">
        <v>16</v>
      </c>
      <c r="C135" s="79" t="s">
        <v>35</v>
      </c>
      <c r="D135" s="75" t="s">
        <v>30</v>
      </c>
      <c r="E135" s="75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</row>
    <row r="136" spans="1:73" s="77" customFormat="1" ht="26.25" customHeight="1">
      <c r="A136" s="76" t="s">
        <v>451</v>
      </c>
      <c r="B136" s="78" t="s">
        <v>16</v>
      </c>
      <c r="C136" s="79">
        <f>SUM(เทศบัญญัติงบประมาณรายจ่าย!O34)</f>
        <v>366000</v>
      </c>
      <c r="D136" s="75" t="s">
        <v>30</v>
      </c>
      <c r="E136" s="75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</row>
    <row r="137" spans="1:73" s="77" customFormat="1" ht="26.25" customHeight="1">
      <c r="A137" s="76" t="s">
        <v>452</v>
      </c>
      <c r="B137" s="78" t="s">
        <v>16</v>
      </c>
      <c r="C137" s="79">
        <f>SUM(แผนงานงบกลาง!H19)</f>
        <v>53535</v>
      </c>
      <c r="D137" s="75" t="s">
        <v>30</v>
      </c>
      <c r="E137" s="75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</row>
    <row r="138" spans="1:73" s="77" customFormat="1" ht="27" customHeight="1">
      <c r="A138" s="76" t="s">
        <v>453</v>
      </c>
      <c r="B138" s="78" t="s">
        <v>16</v>
      </c>
      <c r="C138" s="79">
        <f>SUM(แผนงานงบกลาง!H171)</f>
        <v>467220</v>
      </c>
      <c r="D138" s="75" t="s">
        <v>30</v>
      </c>
      <c r="E138" s="75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</row>
    <row r="139" spans="1:73" s="77" customFormat="1" ht="26.25" customHeight="1">
      <c r="A139" s="76" t="s">
        <v>454</v>
      </c>
      <c r="B139" s="78" t="s">
        <v>16</v>
      </c>
      <c r="C139" s="75">
        <v>546496</v>
      </c>
      <c r="D139" s="75" t="s">
        <v>30</v>
      </c>
      <c r="E139" s="75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</row>
    <row r="140" spans="1:73" s="77" customFormat="1" ht="30.75" customHeight="1">
      <c r="A140" s="76" t="s">
        <v>455</v>
      </c>
      <c r="B140" s="78" t="s">
        <v>16</v>
      </c>
      <c r="C140" s="79">
        <f>SUM(เทศบัญญัติงบประมาณรายจ่าย!O32,เทศบัญญัติงบประมาณรายจ่าย!O38)</f>
        <v>184860</v>
      </c>
      <c r="D140" s="75" t="s">
        <v>30</v>
      </c>
      <c r="E140" s="75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</row>
    <row r="141" spans="1:73" s="83" customFormat="1" ht="24" customHeight="1">
      <c r="A141" s="68"/>
      <c r="B141" s="80"/>
      <c r="C141" s="81"/>
      <c r="D141" s="67"/>
      <c r="E141" s="82"/>
    </row>
    <row r="142" spans="1:73" s="88" customFormat="1" ht="24" customHeight="1">
      <c r="A142" s="84" t="s">
        <v>41</v>
      </c>
      <c r="B142" s="85"/>
      <c r="C142" s="86">
        <f>SUM(C129:C141)</f>
        <v>14548131</v>
      </c>
      <c r="D142" s="86" t="s">
        <v>30</v>
      </c>
      <c r="E142" s="87"/>
    </row>
    <row r="143" spans="1:73" s="76" customFormat="1" ht="24" customHeight="1">
      <c r="A143" s="968"/>
      <c r="B143" s="968"/>
      <c r="C143" s="968"/>
      <c r="D143" s="968"/>
      <c r="E143" s="75"/>
    </row>
    <row r="144" spans="1:73" s="68" customFormat="1" ht="24" customHeight="1">
      <c r="A144" s="89" t="s">
        <v>26</v>
      </c>
      <c r="B144" s="90">
        <f>SUM(C142)</f>
        <v>14548131</v>
      </c>
      <c r="C144" s="91" t="s">
        <v>25</v>
      </c>
      <c r="D144" s="67"/>
      <c r="E144" s="67"/>
    </row>
    <row r="145" spans="1:5" s="68" customFormat="1" ht="24" customHeight="1">
      <c r="A145" s="92"/>
      <c r="B145" s="93">
        <f>SUM(สรุปรับต่างจาย!B4)</f>
        <v>42692260</v>
      </c>
      <c r="C145" s="94"/>
      <c r="D145" s="94"/>
      <c r="E145" s="67"/>
    </row>
    <row r="146" spans="1:5" s="72" customFormat="1" ht="24" customHeight="1">
      <c r="A146" s="95" t="s">
        <v>24</v>
      </c>
      <c r="B146" s="96">
        <f>SUM(B144)*100/B145</f>
        <v>34.076741310954255</v>
      </c>
      <c r="C146" s="97"/>
      <c r="D146" s="74"/>
      <c r="E146" s="74"/>
    </row>
    <row r="147" spans="1:5" s="76" customFormat="1" ht="24" customHeight="1">
      <c r="B147" s="78"/>
      <c r="C147" s="79"/>
      <c r="D147" s="75"/>
      <c r="E147" s="75"/>
    </row>
    <row r="148" spans="1:5" s="76" customFormat="1" ht="24" customHeight="1">
      <c r="B148" s="78"/>
      <c r="C148" s="79"/>
      <c r="D148" s="75"/>
      <c r="E148" s="75"/>
    </row>
    <row r="149" spans="1:5" s="76" customFormat="1" ht="24" customHeight="1">
      <c r="B149" s="78"/>
      <c r="C149" s="79"/>
      <c r="D149" s="75"/>
      <c r="E149" s="75"/>
    </row>
    <row r="150" spans="1:5" s="76" customFormat="1" ht="24" customHeight="1">
      <c r="B150" s="78"/>
      <c r="C150" s="79"/>
      <c r="D150" s="75"/>
      <c r="E150" s="75"/>
    </row>
    <row r="151" spans="1:5" s="76" customFormat="1" ht="24" customHeight="1">
      <c r="B151" s="78"/>
      <c r="C151" s="79"/>
      <c r="D151" s="75"/>
      <c r="E151" s="75"/>
    </row>
    <row r="152" spans="1:5" s="76" customFormat="1" ht="24" customHeight="1">
      <c r="B152" s="78"/>
      <c r="C152" s="79"/>
      <c r="D152" s="75"/>
      <c r="E152" s="75"/>
    </row>
    <row r="153" spans="1:5" s="76" customFormat="1" ht="24" customHeight="1">
      <c r="B153" s="78"/>
      <c r="C153" s="79"/>
      <c r="D153" s="75"/>
      <c r="E153" s="75"/>
    </row>
    <row r="154" spans="1:5" s="76" customFormat="1" ht="24" customHeight="1">
      <c r="A154" s="968"/>
      <c r="B154" s="968"/>
      <c r="C154" s="968"/>
      <c r="D154" s="968"/>
      <c r="E154" s="75"/>
    </row>
    <row r="155" spans="1:5" s="76" customFormat="1" ht="24" customHeight="1">
      <c r="B155" s="78"/>
      <c r="C155" s="98"/>
      <c r="D155" s="75"/>
      <c r="E155" s="75"/>
    </row>
    <row r="156" spans="1:5" s="68" customFormat="1" ht="24" customHeight="1">
      <c r="B156" s="80"/>
      <c r="C156" s="81"/>
      <c r="D156" s="67"/>
      <c r="E156" s="67"/>
    </row>
    <row r="157" spans="1:5" s="68" customFormat="1" ht="24" customHeight="1">
      <c r="A157" s="92"/>
      <c r="B157" s="99"/>
      <c r="C157" s="94"/>
      <c r="D157" s="94"/>
      <c r="E157" s="67"/>
    </row>
    <row r="158" spans="1:5" s="68" customFormat="1" ht="24" customHeight="1">
      <c r="A158" s="92"/>
      <c r="B158" s="99"/>
      <c r="C158" s="100"/>
      <c r="D158" s="100"/>
      <c r="E158" s="67"/>
    </row>
    <row r="159" spans="1:5" s="68" customFormat="1" ht="24" customHeight="1">
      <c r="A159" s="92"/>
      <c r="B159" s="99"/>
      <c r="C159" s="94"/>
      <c r="D159" s="94"/>
      <c r="E159" s="67"/>
    </row>
    <row r="160" spans="1:5" s="68" customFormat="1" ht="24" customHeight="1">
      <c r="A160" s="92"/>
      <c r="B160" s="99"/>
      <c r="C160" s="94"/>
      <c r="D160" s="94"/>
      <c r="E160" s="67"/>
    </row>
    <row r="161" spans="1:5" s="68" customFormat="1" ht="24" customHeight="1">
      <c r="A161" s="92"/>
      <c r="B161" s="99"/>
      <c r="C161" s="100"/>
      <c r="D161" s="100"/>
      <c r="E161" s="67"/>
    </row>
    <row r="162" spans="1:5" s="68" customFormat="1" ht="24" customHeight="1">
      <c r="B162" s="80"/>
      <c r="C162" s="67"/>
      <c r="D162" s="67"/>
      <c r="E162" s="67"/>
    </row>
    <row r="163" spans="1:5" s="68" customFormat="1" ht="24" customHeight="1">
      <c r="B163" s="80"/>
      <c r="C163" s="67"/>
      <c r="D163" s="67"/>
      <c r="E163" s="67"/>
    </row>
    <row r="164" spans="1:5" s="68" customFormat="1" ht="24" customHeight="1">
      <c r="B164" s="80"/>
      <c r="C164" s="67"/>
      <c r="D164" s="67"/>
      <c r="E164" s="67"/>
    </row>
    <row r="165" spans="1:5" s="68" customFormat="1" ht="24" customHeight="1">
      <c r="B165" s="80"/>
      <c r="C165" s="67"/>
      <c r="D165" s="67"/>
      <c r="E165" s="67"/>
    </row>
    <row r="166" spans="1:5" s="68" customFormat="1" ht="24" customHeight="1">
      <c r="B166" s="80"/>
      <c r="C166" s="67"/>
      <c r="D166" s="67"/>
      <c r="E166" s="67"/>
    </row>
    <row r="167" spans="1:5" s="68" customFormat="1" ht="24" customHeight="1">
      <c r="B167" s="80"/>
      <c r="C167" s="67"/>
      <c r="D167" s="67"/>
      <c r="E167" s="67"/>
    </row>
    <row r="168" spans="1:5" ht="24" customHeight="1"/>
    <row r="169" spans="1:5" ht="24" customHeight="1"/>
    <row r="170" spans="1:5" ht="24" customHeight="1"/>
    <row r="171" spans="1:5" ht="24" customHeight="1"/>
    <row r="172" spans="1:5" ht="24" customHeight="1"/>
    <row r="173" spans="1:5" ht="24" customHeight="1">
      <c r="A173" s="17" t="s">
        <v>19</v>
      </c>
    </row>
  </sheetData>
  <mergeCells count="15">
    <mergeCell ref="A65:D65"/>
    <mergeCell ref="A66:D66"/>
    <mergeCell ref="A67:D67"/>
    <mergeCell ref="A68:D68"/>
    <mergeCell ref="A1:D1"/>
    <mergeCell ref="A2:D2"/>
    <mergeCell ref="A12:D12"/>
    <mergeCell ref="A13:D13"/>
    <mergeCell ref="A14:D14"/>
    <mergeCell ref="A71:A72"/>
    <mergeCell ref="A154:D154"/>
    <mergeCell ref="A95:D95"/>
    <mergeCell ref="A96:D96"/>
    <mergeCell ref="A143:D143"/>
    <mergeCell ref="A100:A101"/>
  </mergeCells>
  <pageMargins left="1.1811023622047245" right="0.39370078740157483" top="0.78740157480314965" bottom="0.39370078740157483" header="0.31496062992125984" footer="0.31496062992125984"/>
  <pageSetup paperSize="9" orientation="portrait" useFirstPageNumber="1" r:id="rId1"/>
  <headerFooter>
    <oddHeader>&amp;R&amp;16&amp;P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E25"/>
  <sheetViews>
    <sheetView view="pageLayout" topLeftCell="B1" zoomScale="150" zoomScaleNormal="150" zoomScalePageLayoutView="150" workbookViewId="0">
      <selection activeCell="D26" sqref="D26"/>
    </sheetView>
  </sheetViews>
  <sheetFormatPr defaultRowHeight="24"/>
  <cols>
    <col min="1" max="1" width="1.28515625" style="106" customWidth="1"/>
    <col min="2" max="2" width="4.28515625" style="106" customWidth="1"/>
    <col min="3" max="3" width="56.85546875" style="106" customWidth="1"/>
    <col min="4" max="4" width="25.5703125" style="19" customWidth="1"/>
    <col min="5" max="5" width="18" style="106" customWidth="1"/>
    <col min="6" max="6" width="14.42578125" style="106" customWidth="1"/>
    <col min="7" max="16384" width="9.140625" style="106"/>
  </cols>
  <sheetData>
    <row r="1" spans="2:4" ht="23.25" customHeight="1">
      <c r="B1" s="973" t="s">
        <v>772</v>
      </c>
      <c r="C1" s="973"/>
      <c r="D1" s="973"/>
    </row>
    <row r="2" spans="2:4" ht="23.25" customHeight="1">
      <c r="B2" s="973" t="s">
        <v>773</v>
      </c>
      <c r="C2" s="973"/>
      <c r="D2" s="973"/>
    </row>
    <row r="3" spans="2:4" ht="23.25" customHeight="1">
      <c r="B3" s="973" t="s">
        <v>1475</v>
      </c>
      <c r="C3" s="973"/>
      <c r="D3" s="973"/>
    </row>
    <row r="4" spans="2:4" ht="23.25" customHeight="1">
      <c r="B4" s="973" t="s">
        <v>618</v>
      </c>
      <c r="C4" s="973"/>
      <c r="D4" s="973"/>
    </row>
    <row r="5" spans="2:4" ht="23.25" customHeight="1">
      <c r="B5" s="973" t="s">
        <v>146</v>
      </c>
      <c r="C5" s="973"/>
      <c r="D5" s="973"/>
    </row>
    <row r="6" spans="2:4" ht="10.5" customHeight="1"/>
    <row r="7" spans="2:4" ht="23.25" customHeight="1">
      <c r="B7" s="974" t="s">
        <v>57</v>
      </c>
      <c r="C7" s="975"/>
      <c r="D7" s="827" t="s">
        <v>29</v>
      </c>
    </row>
    <row r="8" spans="2:4" s="110" customFormat="1" ht="26.25" customHeight="1">
      <c r="B8" s="108" t="s">
        <v>93</v>
      </c>
      <c r="C8" s="108"/>
      <c r="D8" s="109">
        <f>SUM(D9:D10)</f>
        <v>14752808</v>
      </c>
    </row>
    <row r="9" spans="2:4">
      <c r="B9" s="111"/>
      <c r="C9" s="112" t="s">
        <v>58</v>
      </c>
      <c r="D9" s="113">
        <f>SUM(แผนงานบริหารทั่วไป!H7)</f>
        <v>13233378</v>
      </c>
    </row>
    <row r="10" spans="2:4">
      <c r="B10" s="114"/>
      <c r="C10" s="115" t="s">
        <v>111</v>
      </c>
      <c r="D10" s="116">
        <f>SUM(แผนงานรักษาความสงบภายใน!H1)</f>
        <v>1519430</v>
      </c>
    </row>
    <row r="11" spans="2:4" s="110" customFormat="1" ht="23.25">
      <c r="B11" s="108" t="s">
        <v>60</v>
      </c>
      <c r="C11" s="108"/>
      <c r="D11" s="109">
        <f>SUM(D12:D17)</f>
        <v>17221810</v>
      </c>
    </row>
    <row r="12" spans="2:4">
      <c r="B12" s="111"/>
      <c r="C12" s="112" t="s">
        <v>66</v>
      </c>
      <c r="D12" s="113">
        <f>SUM(แผนงานการศึกษา!H1)</f>
        <v>6214625</v>
      </c>
    </row>
    <row r="13" spans="2:4">
      <c r="B13" s="117"/>
      <c r="C13" s="118" t="s">
        <v>62</v>
      </c>
      <c r="D13" s="119">
        <f>SUM(แผนงานสาธารณสุข!H1)</f>
        <v>5402450</v>
      </c>
    </row>
    <row r="14" spans="2:4">
      <c r="B14" s="117"/>
      <c r="C14" s="118" t="s">
        <v>65</v>
      </c>
      <c r="D14" s="119">
        <f>SUM(แผนงานสังคมสงเคราะห์!H1)</f>
        <v>90000</v>
      </c>
    </row>
    <row r="15" spans="2:4">
      <c r="B15" s="117"/>
      <c r="C15" s="118" t="s">
        <v>61</v>
      </c>
      <c r="D15" s="119">
        <f>SUM(แผนงานเคหะและชุมชน!H1)</f>
        <v>4584735</v>
      </c>
    </row>
    <row r="16" spans="2:4">
      <c r="B16" s="117"/>
      <c r="C16" s="118" t="s">
        <v>64</v>
      </c>
      <c r="D16" s="119">
        <f>SUM(แผนงานสร้างความเข้มแข็งของชุมชน!H1)</f>
        <v>215000</v>
      </c>
    </row>
    <row r="17" spans="2:5">
      <c r="B17" s="114"/>
      <c r="C17" s="115" t="s">
        <v>774</v>
      </c>
      <c r="D17" s="116">
        <f>SUM(แผนงานศาสนาวัฒนธรรมและนันทนาการ!H1)</f>
        <v>715000</v>
      </c>
    </row>
    <row r="18" spans="2:5" s="110" customFormat="1" ht="23.25">
      <c r="B18" s="108" t="s">
        <v>112</v>
      </c>
      <c r="C18" s="108"/>
      <c r="D18" s="109">
        <f>SUM(D19:D20)</f>
        <v>120000</v>
      </c>
    </row>
    <row r="19" spans="2:5">
      <c r="B19" s="111"/>
      <c r="C19" s="112" t="s">
        <v>69</v>
      </c>
      <c r="D19" s="113">
        <f>SUM(แผนงานการเกษตร!H1)</f>
        <v>70000</v>
      </c>
    </row>
    <row r="20" spans="2:5">
      <c r="B20" s="114"/>
      <c r="C20" s="115" t="s">
        <v>68</v>
      </c>
      <c r="D20" s="116">
        <f>SUM(แผนงานการพาณิชย์!H1)</f>
        <v>50000</v>
      </c>
    </row>
    <row r="21" spans="2:5" s="110" customFormat="1" ht="23.25">
      <c r="B21" s="108" t="s">
        <v>70</v>
      </c>
      <c r="C21" s="108"/>
      <c r="D21" s="109">
        <f>SUM(D22)</f>
        <v>10597642</v>
      </c>
    </row>
    <row r="22" spans="2:5">
      <c r="B22" s="111"/>
      <c r="C22" s="112" t="s">
        <v>10</v>
      </c>
      <c r="D22" s="113">
        <f>SUM(แผนงานงบกลาง!H1)</f>
        <v>10597642</v>
      </c>
    </row>
    <row r="23" spans="2:5">
      <c r="B23" s="120"/>
      <c r="C23" s="121"/>
      <c r="D23" s="122"/>
    </row>
    <row r="24" spans="2:5" s="125" customFormat="1" ht="29.25" customHeight="1" thickBot="1">
      <c r="B24" s="976" t="s">
        <v>8</v>
      </c>
      <c r="C24" s="977"/>
      <c r="D24" s="937">
        <f>SUM(D8,D11,D18,D21)</f>
        <v>42692260</v>
      </c>
      <c r="E24" s="124"/>
    </row>
    <row r="25" spans="2:5" ht="24.75" thickTop="1"/>
  </sheetData>
  <mergeCells count="7">
    <mergeCell ref="B5:D5"/>
    <mergeCell ref="B7:C7"/>
    <mergeCell ref="B24:C24"/>
    <mergeCell ref="B1:D1"/>
    <mergeCell ref="B2:D2"/>
    <mergeCell ref="B3:D3"/>
    <mergeCell ref="B4:D4"/>
  </mergeCells>
  <pageMargins left="1.1811023622047245" right="0.39370078740157483" top="0.43307086614173229" bottom="0.74803149606299213" header="0.31496062992125984" footer="0.31496062992125984"/>
  <pageSetup paperSize="9" firstPageNumber="6" orientation="portrait" useFirstPageNumber="1" r:id="rId1"/>
  <headerFooter>
    <oddHeader>&amp;R&amp;"Courier New,ธรรมดา"&amp;12&amp;P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06"/>
  <sheetViews>
    <sheetView view="pageBreakPreview" zoomScaleNormal="150" zoomScaleSheetLayoutView="100" workbookViewId="0">
      <selection activeCell="C12" sqref="C12"/>
    </sheetView>
  </sheetViews>
  <sheetFormatPr defaultRowHeight="24"/>
  <cols>
    <col min="1" max="1" width="5.85546875" style="17" customWidth="1"/>
    <col min="2" max="2" width="20.85546875" style="17" customWidth="1"/>
    <col min="3" max="3" width="14.42578125" style="19" customWidth="1"/>
    <col min="4" max="4" width="14.140625" style="19" customWidth="1"/>
    <col min="5" max="5" width="13.7109375" style="19" customWidth="1"/>
    <col min="6" max="6" width="11.5703125" style="19" customWidth="1"/>
    <col min="7" max="7" width="11.7109375" style="132" customWidth="1"/>
    <col min="8" max="16384" width="9.140625" style="17"/>
  </cols>
  <sheetData>
    <row r="1" spans="1:7" ht="23.25" customHeight="1">
      <c r="A1" s="1024" t="s">
        <v>71</v>
      </c>
      <c r="B1" s="1024"/>
      <c r="C1" s="1024"/>
      <c r="D1" s="1024"/>
      <c r="E1" s="1024"/>
      <c r="F1" s="1024"/>
      <c r="G1" s="1024"/>
    </row>
    <row r="2" spans="1:7" ht="23.25" customHeight="1">
      <c r="A2" s="1024" t="s">
        <v>145</v>
      </c>
      <c r="B2" s="1024"/>
      <c r="C2" s="1024"/>
      <c r="D2" s="1024"/>
      <c r="E2" s="1024"/>
      <c r="F2" s="1024"/>
      <c r="G2" s="1024"/>
    </row>
    <row r="3" spans="1:7" ht="23.25" customHeight="1">
      <c r="A3" s="1024" t="s">
        <v>199</v>
      </c>
      <c r="B3" s="1024"/>
      <c r="C3" s="1024"/>
      <c r="D3" s="1024"/>
      <c r="E3" s="1024"/>
      <c r="F3" s="1024"/>
      <c r="G3" s="1024"/>
    </row>
    <row r="4" spans="1:7" ht="9" customHeight="1">
      <c r="A4" s="33"/>
      <c r="B4" s="33"/>
      <c r="C4" s="33"/>
      <c r="D4" s="33"/>
      <c r="E4" s="33"/>
      <c r="F4" s="33"/>
      <c r="G4" s="131"/>
    </row>
    <row r="5" spans="1:7" ht="23.25" customHeight="1">
      <c r="A5" s="815" t="s">
        <v>58</v>
      </c>
      <c r="B5" s="815"/>
    </row>
    <row r="6" spans="1:7" s="129" customFormat="1" ht="46.5" customHeight="1">
      <c r="A6" s="978" t="s">
        <v>771</v>
      </c>
      <c r="B6" s="979"/>
      <c r="C6" s="982" t="s">
        <v>73</v>
      </c>
      <c r="D6" s="982" t="s">
        <v>276</v>
      </c>
      <c r="E6" s="982" t="s">
        <v>74</v>
      </c>
      <c r="F6" s="1019" t="s">
        <v>1</v>
      </c>
      <c r="G6" s="1019"/>
    </row>
    <row r="7" spans="1:7" s="129" customFormat="1" ht="45" customHeight="1">
      <c r="A7" s="980"/>
      <c r="B7" s="981"/>
      <c r="C7" s="983"/>
      <c r="D7" s="983"/>
      <c r="E7" s="983"/>
      <c r="F7" s="1019"/>
      <c r="G7" s="1019"/>
    </row>
    <row r="8" spans="1:7" s="20" customFormat="1" ht="23.25">
      <c r="A8" s="133" t="s">
        <v>54</v>
      </c>
      <c r="B8" s="133"/>
      <c r="C8" s="109">
        <f>SUM(C9:C10)</f>
        <v>6372660</v>
      </c>
      <c r="D8" s="109">
        <f>SUM(D9:D10)</f>
        <v>336360</v>
      </c>
      <c r="E8" s="109">
        <f>SUM(E9:E10)</f>
        <v>2074260</v>
      </c>
      <c r="F8" s="1001">
        <f>SUM(F9:F10)</f>
        <v>8783280</v>
      </c>
      <c r="G8" s="1001"/>
    </row>
    <row r="9" spans="1:7">
      <c r="A9" s="134"/>
      <c r="B9" s="135" t="s">
        <v>75</v>
      </c>
      <c r="C9" s="113">
        <f>SUM(แผนงานบริหารทั่วไป!H11)</f>
        <v>2392800</v>
      </c>
      <c r="D9" s="113">
        <v>0</v>
      </c>
      <c r="E9" s="113">
        <v>0</v>
      </c>
      <c r="F9" s="1025">
        <f>SUM(รายงานประมาณการรายจ่าย!H21)</f>
        <v>2392800</v>
      </c>
      <c r="G9" s="1025"/>
    </row>
    <row r="10" spans="1:7">
      <c r="A10" s="136"/>
      <c r="B10" s="137" t="s">
        <v>76</v>
      </c>
      <c r="C10" s="116">
        <f>SUM(แผนงานบริหารทั่วไป!H72)</f>
        <v>3979860</v>
      </c>
      <c r="D10" s="116">
        <f>SUM(แผนงานบริหารทั่วไป!H751)</f>
        <v>336360</v>
      </c>
      <c r="E10" s="116">
        <f>SUM(แผนงานบริหารทั่วไป!H850)</f>
        <v>2074260</v>
      </c>
      <c r="F10" s="1002">
        <f>SUM(C10:E10)</f>
        <v>6390480</v>
      </c>
      <c r="G10" s="1002"/>
    </row>
    <row r="11" spans="1:7" s="20" customFormat="1" ht="23.25">
      <c r="A11" s="133" t="s">
        <v>132</v>
      </c>
      <c r="B11" s="133"/>
      <c r="C11" s="109">
        <f>SUM(C12:C15)</f>
        <v>3224253</v>
      </c>
      <c r="D11" s="109">
        <f>SUM(D12:D15)</f>
        <v>98015</v>
      </c>
      <c r="E11" s="109">
        <f>SUM(E12:E15)</f>
        <v>1027430</v>
      </c>
      <c r="F11" s="1001">
        <f>SUM(F12:F15)</f>
        <v>4349698</v>
      </c>
      <c r="G11" s="1001"/>
    </row>
    <row r="12" spans="1:7">
      <c r="A12" s="134"/>
      <c r="B12" s="135" t="s">
        <v>3</v>
      </c>
      <c r="C12" s="113">
        <f>SUM(แผนงานบริหารทั่วไป!H157)</f>
        <v>395353</v>
      </c>
      <c r="D12" s="113">
        <f>SUM(แผนงานบริหารทั่วไป!H763)</f>
        <v>14015</v>
      </c>
      <c r="E12" s="113">
        <f>SUM(แผนงานบริหารทั่วไป!H896)</f>
        <v>280430</v>
      </c>
      <c r="F12" s="994">
        <f t="shared" ref="F12:F18" si="0">SUM(C12:E12)</f>
        <v>689798</v>
      </c>
      <c r="G12" s="994"/>
    </row>
    <row r="13" spans="1:7">
      <c r="A13" s="139"/>
      <c r="B13" s="140" t="s">
        <v>9</v>
      </c>
      <c r="C13" s="119">
        <f>SUM(แผนงานบริหารทั่วไป!H226)</f>
        <v>1742500</v>
      </c>
      <c r="D13" s="508">
        <f>SUM(แผนงานบริหารทั่วไป!H782)</f>
        <v>84000</v>
      </c>
      <c r="E13" s="119">
        <f>SUM(แผนงานบริหารทั่วไป!H959)</f>
        <v>357000</v>
      </c>
      <c r="F13" s="1007">
        <f t="shared" si="0"/>
        <v>2183500</v>
      </c>
      <c r="G13" s="1007"/>
    </row>
    <row r="14" spans="1:7">
      <c r="A14" s="139"/>
      <c r="B14" s="140" t="s">
        <v>20</v>
      </c>
      <c r="C14" s="119">
        <f>SUM(แผนงานบริหารทั่วไป!H450)</f>
        <v>591400</v>
      </c>
      <c r="D14" s="508">
        <v>0</v>
      </c>
      <c r="E14" s="119">
        <f>SUM(แผนงานบริหารทั่วไป!H1028)</f>
        <v>140000</v>
      </c>
      <c r="F14" s="1007">
        <f t="shared" si="0"/>
        <v>731400</v>
      </c>
      <c r="G14" s="1007"/>
    </row>
    <row r="15" spans="1:7">
      <c r="A15" s="136"/>
      <c r="B15" s="137" t="s">
        <v>21</v>
      </c>
      <c r="C15" s="116">
        <f>SUM(แผนงานบริหารทั่วไป!H658)</f>
        <v>495000</v>
      </c>
      <c r="D15" s="512">
        <v>0</v>
      </c>
      <c r="E15" s="116">
        <f>SUM(แผนงานบริหารทั่วไป!H1146)</f>
        <v>250000</v>
      </c>
      <c r="F15" s="1002">
        <f t="shared" si="0"/>
        <v>745000</v>
      </c>
      <c r="G15" s="1002"/>
    </row>
    <row r="16" spans="1:7" s="20" customFormat="1" ht="23.25">
      <c r="A16" s="133" t="s">
        <v>77</v>
      </c>
      <c r="B16" s="133"/>
      <c r="C16" s="109">
        <f>SUM(C17:C18)</f>
        <v>61400</v>
      </c>
      <c r="D16" s="107">
        <f>SUM(D17)</f>
        <v>0</v>
      </c>
      <c r="E16" s="109">
        <f>SUM(E17)</f>
        <v>39000</v>
      </c>
      <c r="F16" s="1001">
        <f t="shared" si="0"/>
        <v>100400</v>
      </c>
      <c r="G16" s="1001"/>
    </row>
    <row r="17" spans="1:7">
      <c r="A17" s="513"/>
      <c r="B17" s="514" t="s">
        <v>0</v>
      </c>
      <c r="C17" s="515">
        <f>SUM(แผนงานบริหารทั่วไป!H702)</f>
        <v>61400</v>
      </c>
      <c r="D17" s="515">
        <v>0</v>
      </c>
      <c r="E17" s="515">
        <f>SUM(แผนงานบริหารทั่วไป!H1167)</f>
        <v>39000</v>
      </c>
      <c r="F17" s="994">
        <f t="shared" si="0"/>
        <v>100400</v>
      </c>
      <c r="G17" s="994"/>
    </row>
    <row r="18" spans="1:7">
      <c r="A18" s="516"/>
      <c r="B18" s="517" t="s">
        <v>23</v>
      </c>
      <c r="C18" s="518"/>
      <c r="D18" s="518" t="s">
        <v>35</v>
      </c>
      <c r="E18" s="518" t="s">
        <v>35</v>
      </c>
      <c r="F18" s="1002">
        <f t="shared" si="0"/>
        <v>0</v>
      </c>
      <c r="G18" s="1002"/>
    </row>
    <row r="19" spans="1:7" s="20" customFormat="1" ht="23.25">
      <c r="A19" s="133" t="s">
        <v>228</v>
      </c>
      <c r="B19" s="133"/>
      <c r="C19" s="107"/>
      <c r="D19" s="107"/>
      <c r="E19" s="107"/>
      <c r="F19" s="1001"/>
      <c r="G19" s="1001"/>
    </row>
    <row r="20" spans="1:7">
      <c r="A20" s="141"/>
      <c r="B20" s="142" t="s">
        <v>22</v>
      </c>
      <c r="C20" s="511"/>
      <c r="D20" s="511"/>
      <c r="E20" s="511"/>
      <c r="F20" s="1008"/>
      <c r="G20" s="1008"/>
    </row>
    <row r="21" spans="1:7" s="20" customFormat="1" ht="23.25">
      <c r="A21" s="133" t="s">
        <v>52</v>
      </c>
      <c r="B21" s="133"/>
      <c r="C21" s="109"/>
      <c r="D21" s="109">
        <f>SUM(D22)</f>
        <v>0</v>
      </c>
      <c r="E21" s="109"/>
      <c r="F21" s="1001">
        <f>SUM(C21:E21)</f>
        <v>0</v>
      </c>
      <c r="G21" s="1001"/>
    </row>
    <row r="22" spans="1:7">
      <c r="A22" s="141"/>
      <c r="B22" s="142" t="s">
        <v>4</v>
      </c>
      <c r="C22" s="138"/>
      <c r="D22" s="138">
        <v>0</v>
      </c>
      <c r="E22" s="138"/>
      <c r="F22" s="1008"/>
      <c r="G22" s="1008"/>
    </row>
    <row r="23" spans="1:7" s="129" customFormat="1" ht="23.25" customHeight="1" thickBot="1">
      <c r="A23" s="1003" t="s">
        <v>1</v>
      </c>
      <c r="B23" s="1004"/>
      <c r="C23" s="152">
        <f>SUM(C8,C11,C16,C21)</f>
        <v>9658313</v>
      </c>
      <c r="D23" s="152">
        <f>SUM(D8,D11,D16,D21)</f>
        <v>434375</v>
      </c>
      <c r="E23" s="152">
        <f>SUM(E8,E11,E16,E21)</f>
        <v>3140690</v>
      </c>
      <c r="F23" s="1006">
        <f>SUM(F8,F11,F16,F19,F21)</f>
        <v>13233378</v>
      </c>
      <c r="G23" s="1006"/>
    </row>
    <row r="24" spans="1:7" ht="12.75" customHeight="1" thickTop="1"/>
    <row r="25" spans="1:7" ht="12.75" customHeight="1"/>
    <row r="26" spans="1:7" ht="12.75" customHeight="1"/>
    <row r="27" spans="1:7" ht="12.75" customHeight="1"/>
    <row r="28" spans="1:7" ht="12.75" customHeight="1"/>
    <row r="29" spans="1:7" ht="12.75" customHeight="1"/>
    <row r="30" spans="1:7" ht="12.75" customHeight="1"/>
    <row r="31" spans="1:7" ht="12.75" customHeight="1"/>
    <row r="32" spans="1:7" ht="12.75" customHeight="1"/>
    <row r="33" spans="1:7" ht="12.75" customHeight="1"/>
    <row r="34" spans="1:7" ht="12.75" customHeight="1"/>
    <row r="35" spans="1:7" ht="12.75" customHeight="1"/>
    <row r="36" spans="1:7" ht="12.75" customHeight="1"/>
    <row r="37" spans="1:7" ht="12.75" customHeight="1"/>
    <row r="38" spans="1:7" ht="12.75" customHeight="1"/>
    <row r="39" spans="1:7" ht="12.75" customHeight="1"/>
    <row r="40" spans="1:7" ht="23.25" customHeight="1">
      <c r="A40" s="815" t="s">
        <v>111</v>
      </c>
      <c r="B40" s="815"/>
      <c r="C40" s="816"/>
    </row>
    <row r="41" spans="1:7" s="129" customFormat="1" ht="23.25" customHeight="1">
      <c r="A41" s="978" t="s">
        <v>771</v>
      </c>
      <c r="B41" s="979"/>
      <c r="C41" s="982" t="s">
        <v>78</v>
      </c>
      <c r="D41" s="982" t="s">
        <v>113</v>
      </c>
      <c r="E41" s="1019" t="s">
        <v>1</v>
      </c>
      <c r="F41" s="1019"/>
      <c r="G41" s="1019"/>
    </row>
    <row r="42" spans="1:7" s="129" customFormat="1" ht="99.75" customHeight="1">
      <c r="A42" s="980"/>
      <c r="B42" s="981"/>
      <c r="C42" s="983"/>
      <c r="D42" s="983"/>
      <c r="E42" s="1019"/>
      <c r="F42" s="1019"/>
      <c r="G42" s="1019"/>
    </row>
    <row r="43" spans="1:7" s="20" customFormat="1" ht="23.25">
      <c r="A43" s="133" t="s">
        <v>54</v>
      </c>
      <c r="B43" s="133"/>
      <c r="C43" s="109">
        <f>SUM(C44:C45)</f>
        <v>655920</v>
      </c>
      <c r="D43" s="109">
        <f>SUM(D44:D45)</f>
        <v>0</v>
      </c>
      <c r="E43" s="988">
        <f>SUM(E44:E45)</f>
        <v>655920</v>
      </c>
      <c r="F43" s="1020"/>
      <c r="G43" s="989"/>
    </row>
    <row r="44" spans="1:7">
      <c r="A44" s="134"/>
      <c r="B44" s="135" t="s">
        <v>75</v>
      </c>
      <c r="C44" s="113">
        <v>0</v>
      </c>
      <c r="D44" s="113">
        <v>0</v>
      </c>
      <c r="E44" s="1021">
        <f>SUM(B44:D44)</f>
        <v>0</v>
      </c>
      <c r="F44" s="1022"/>
      <c r="G44" s="1023"/>
    </row>
    <row r="45" spans="1:7">
      <c r="A45" s="136"/>
      <c r="B45" s="137" t="s">
        <v>76</v>
      </c>
      <c r="C45" s="116">
        <f>SUM(แผนงานรักษาความสงบภายใน!H5)</f>
        <v>655920</v>
      </c>
      <c r="D45" s="116">
        <f>SUM(แผนงานรักษาความสงบภายใน!I5)</f>
        <v>0</v>
      </c>
      <c r="E45" s="1016">
        <f>SUM(B45:D45)</f>
        <v>655920</v>
      </c>
      <c r="F45" s="1017"/>
      <c r="G45" s="1018"/>
    </row>
    <row r="46" spans="1:7" s="20" customFormat="1" ht="23.25">
      <c r="A46" s="133" t="s">
        <v>132</v>
      </c>
      <c r="B46" s="133"/>
      <c r="C46" s="109">
        <f>SUM(C47:C50)</f>
        <v>535110</v>
      </c>
      <c r="D46" s="109">
        <f>SUM(D47:D50)</f>
        <v>315000</v>
      </c>
      <c r="E46" s="1001">
        <f>SUM(E47:E50)</f>
        <v>850110</v>
      </c>
      <c r="F46" s="1001"/>
      <c r="G46" s="1001"/>
    </row>
    <row r="47" spans="1:7">
      <c r="A47" s="134"/>
      <c r="B47" s="135" t="s">
        <v>3</v>
      </c>
      <c r="C47" s="113">
        <f>SUM(แผนงานรักษาความสงบภายใน!H44)</f>
        <v>55110</v>
      </c>
      <c r="D47" s="113">
        <f>SUM(แผนงานรักษาความสงบภายใน!H87)</f>
        <v>70000</v>
      </c>
      <c r="E47" s="1021">
        <f>SUM(B47:D47)</f>
        <v>125110</v>
      </c>
      <c r="F47" s="1022"/>
      <c r="G47" s="1023"/>
    </row>
    <row r="48" spans="1:7">
      <c r="A48" s="139"/>
      <c r="B48" s="140" t="s">
        <v>9</v>
      </c>
      <c r="C48" s="119">
        <f>SUM(แผนงานรักษาความสงบภายใน!H73)</f>
        <v>480000</v>
      </c>
      <c r="D48" s="119">
        <f>SUM(แผนงานรักษาความสงบภายใน!H112)</f>
        <v>75000</v>
      </c>
      <c r="E48" s="1013">
        <f>SUM(B48:D48)</f>
        <v>555000</v>
      </c>
      <c r="F48" s="1014"/>
      <c r="G48" s="1015"/>
    </row>
    <row r="49" spans="1:7">
      <c r="A49" s="139"/>
      <c r="B49" s="140" t="s">
        <v>20</v>
      </c>
      <c r="C49" s="119"/>
      <c r="D49" s="119">
        <f>SUM(แผนงานรักษาความสงบภายใน!H175)</f>
        <v>170000</v>
      </c>
      <c r="E49" s="1013">
        <f>SUM(B49:D49)</f>
        <v>170000</v>
      </c>
      <c r="F49" s="1014"/>
      <c r="G49" s="1015"/>
    </row>
    <row r="50" spans="1:7">
      <c r="A50" s="136"/>
      <c r="B50" s="137" t="s">
        <v>21</v>
      </c>
      <c r="C50" s="116"/>
      <c r="D50" s="116"/>
      <c r="E50" s="1016">
        <f>SUM(B50:D50)</f>
        <v>0</v>
      </c>
      <c r="F50" s="1017"/>
      <c r="G50" s="1018"/>
    </row>
    <row r="51" spans="1:7" s="20" customFormat="1" ht="23.25">
      <c r="A51" s="133" t="s">
        <v>77</v>
      </c>
      <c r="B51" s="133"/>
      <c r="C51" s="109">
        <f>SUM(C52)</f>
        <v>0</v>
      </c>
      <c r="D51" s="109">
        <f>SUM(D52:D53)</f>
        <v>13400</v>
      </c>
      <c r="E51" s="1001">
        <f>SUM(E52:E53)</f>
        <v>13400</v>
      </c>
      <c r="F51" s="1001"/>
      <c r="G51" s="1001"/>
    </row>
    <row r="52" spans="1:7">
      <c r="A52" s="513"/>
      <c r="B52" s="514" t="s">
        <v>0</v>
      </c>
      <c r="C52" s="515"/>
      <c r="D52" s="515">
        <f>SUM(แผนงานรักษาความสงบภายใน!H219)</f>
        <v>13400</v>
      </c>
      <c r="E52" s="1021">
        <f>SUM(B52:D52)</f>
        <v>13400</v>
      </c>
      <c r="F52" s="1022"/>
      <c r="G52" s="1023"/>
    </row>
    <row r="53" spans="1:7">
      <c r="A53" s="516"/>
      <c r="B53" s="517" t="s">
        <v>23</v>
      </c>
      <c r="C53" s="122"/>
      <c r="D53" s="122"/>
      <c r="E53" s="1016">
        <f>SUM(D53)</f>
        <v>0</v>
      </c>
      <c r="F53" s="1017"/>
      <c r="G53" s="1018"/>
    </row>
    <row r="54" spans="1:7" s="20" customFormat="1" ht="23.25">
      <c r="A54" s="133" t="s">
        <v>228</v>
      </c>
      <c r="B54" s="133"/>
      <c r="C54" s="107" t="s">
        <v>35</v>
      </c>
      <c r="D54" s="107" t="s">
        <v>35</v>
      </c>
      <c r="E54" s="1001" t="s">
        <v>35</v>
      </c>
      <c r="F54" s="1001"/>
      <c r="G54" s="1001"/>
    </row>
    <row r="55" spans="1:7">
      <c r="A55" s="141"/>
      <c r="B55" s="142" t="s">
        <v>22</v>
      </c>
      <c r="C55" s="511" t="s">
        <v>35</v>
      </c>
      <c r="D55" s="511" t="s">
        <v>35</v>
      </c>
      <c r="E55" s="1008" t="s">
        <v>35</v>
      </c>
      <c r="F55" s="1008"/>
      <c r="G55" s="1008"/>
    </row>
    <row r="56" spans="1:7" s="20" customFormat="1" ht="23.25">
      <c r="A56" s="133" t="s">
        <v>52</v>
      </c>
      <c r="B56" s="133"/>
      <c r="C56" s="109">
        <f>SUM(C57)</f>
        <v>0</v>
      </c>
      <c r="D56" s="109">
        <f>SUM(D57)</f>
        <v>0</v>
      </c>
      <c r="E56" s="1001">
        <f>SUM(E57)</f>
        <v>0</v>
      </c>
      <c r="F56" s="1001"/>
      <c r="G56" s="1001"/>
    </row>
    <row r="57" spans="1:7">
      <c r="A57" s="141"/>
      <c r="B57" s="142" t="s">
        <v>4</v>
      </c>
      <c r="C57" s="138"/>
      <c r="D57" s="113"/>
      <c r="E57" s="1008">
        <f>SUM(B57:D57)</f>
        <v>0</v>
      </c>
      <c r="F57" s="1008"/>
      <c r="G57" s="1008"/>
    </row>
    <row r="58" spans="1:7" s="129" customFormat="1" ht="23.25" customHeight="1" thickBot="1">
      <c r="A58" s="1003" t="s">
        <v>1</v>
      </c>
      <c r="B58" s="1004"/>
      <c r="C58" s="152">
        <f>SUM(C43,C46,C51,C56)</f>
        <v>1191030</v>
      </c>
      <c r="D58" s="152">
        <f>SUM(D43,D46,D51,D56)</f>
        <v>328400</v>
      </c>
      <c r="E58" s="1006">
        <f>SUM(E43,E46,E51,E56)</f>
        <v>1519430</v>
      </c>
      <c r="F58" s="1006"/>
      <c r="G58" s="1006"/>
    </row>
    <row r="59" spans="1:7" s="129" customFormat="1" ht="23.25" customHeight="1" thickTop="1">
      <c r="A59" s="145"/>
      <c r="B59" s="145"/>
      <c r="C59" s="128"/>
      <c r="D59" s="128"/>
      <c r="E59" s="128"/>
      <c r="F59" s="128"/>
      <c r="G59" s="130"/>
    </row>
    <row r="60" spans="1:7" s="129" customFormat="1" ht="23.25" customHeight="1">
      <c r="A60" s="145"/>
      <c r="B60" s="145"/>
      <c r="C60" s="128"/>
      <c r="D60" s="128"/>
      <c r="E60" s="128"/>
      <c r="F60" s="128"/>
      <c r="G60" s="130"/>
    </row>
    <row r="61" spans="1:7" s="129" customFormat="1" ht="23.25" customHeight="1">
      <c r="A61" s="145"/>
      <c r="B61" s="145"/>
      <c r="C61" s="128"/>
      <c r="D61" s="128"/>
      <c r="E61" s="128"/>
      <c r="F61" s="128"/>
      <c r="G61" s="130"/>
    </row>
    <row r="62" spans="1:7" s="129" customFormat="1" ht="23.25" customHeight="1">
      <c r="A62" s="145"/>
      <c r="B62" s="145"/>
      <c r="C62" s="128"/>
      <c r="D62" s="128"/>
      <c r="E62" s="128"/>
      <c r="F62" s="128"/>
      <c r="G62" s="130"/>
    </row>
    <row r="63" spans="1:7" s="129" customFormat="1" ht="23.25" customHeight="1">
      <c r="A63" s="145"/>
      <c r="B63" s="145"/>
      <c r="C63" s="128"/>
      <c r="D63" s="128"/>
      <c r="E63" s="128"/>
      <c r="F63" s="128"/>
      <c r="G63" s="130"/>
    </row>
    <row r="64" spans="1:7" s="129" customFormat="1" ht="23.25" customHeight="1">
      <c r="A64" s="145"/>
      <c r="B64" s="145"/>
      <c r="C64" s="128"/>
      <c r="D64" s="128"/>
      <c r="E64" s="128"/>
      <c r="F64" s="128"/>
      <c r="G64" s="130"/>
    </row>
    <row r="65" spans="1:7" s="129" customFormat="1" ht="23.25" customHeight="1">
      <c r="A65" s="145"/>
      <c r="B65" s="145"/>
      <c r="C65" s="128"/>
      <c r="D65" s="128"/>
      <c r="E65" s="128"/>
      <c r="F65" s="128"/>
      <c r="G65" s="130"/>
    </row>
    <row r="66" spans="1:7" s="129" customFormat="1" ht="23.25" customHeight="1">
      <c r="A66" s="145"/>
      <c r="B66" s="145"/>
      <c r="C66" s="128"/>
      <c r="D66" s="128"/>
      <c r="E66" s="128"/>
      <c r="F66" s="128"/>
      <c r="G66" s="130"/>
    </row>
    <row r="67" spans="1:7" s="129" customFormat="1" ht="23.25" customHeight="1">
      <c r="A67" s="145"/>
      <c r="B67" s="145"/>
      <c r="C67" s="128"/>
      <c r="D67" s="128"/>
      <c r="E67" s="128"/>
      <c r="F67" s="128"/>
      <c r="G67" s="130"/>
    </row>
    <row r="68" spans="1:7" s="129" customFormat="1" ht="23.25" customHeight="1">
      <c r="A68" s="145"/>
      <c r="B68" s="145"/>
      <c r="C68" s="128"/>
      <c r="D68" s="128"/>
      <c r="E68" s="128"/>
      <c r="F68" s="128"/>
      <c r="G68" s="130"/>
    </row>
    <row r="69" spans="1:7" s="129" customFormat="1" ht="23.25" customHeight="1">
      <c r="A69" s="145"/>
      <c r="B69" s="145"/>
      <c r="C69" s="128"/>
      <c r="D69" s="128"/>
      <c r="E69" s="128"/>
      <c r="F69" s="128"/>
      <c r="G69" s="130"/>
    </row>
    <row r="70" spans="1:7" ht="23.25" customHeight="1">
      <c r="A70" s="1005" t="s">
        <v>66</v>
      </c>
      <c r="B70" s="1005"/>
    </row>
    <row r="71" spans="1:7" s="129" customFormat="1" ht="38.25" customHeight="1">
      <c r="A71" s="978" t="s">
        <v>771</v>
      </c>
      <c r="B71" s="979"/>
      <c r="C71" s="1009" t="s">
        <v>79</v>
      </c>
      <c r="D71" s="1010"/>
      <c r="E71" s="982" t="s">
        <v>80</v>
      </c>
      <c r="F71" s="1019" t="s">
        <v>1</v>
      </c>
      <c r="G71" s="1019"/>
    </row>
    <row r="72" spans="1:7" s="129" customFormat="1" ht="59.25" customHeight="1">
      <c r="A72" s="980"/>
      <c r="B72" s="981"/>
      <c r="C72" s="1011"/>
      <c r="D72" s="1012"/>
      <c r="E72" s="983"/>
      <c r="F72" s="1019"/>
      <c r="G72" s="1019"/>
    </row>
    <row r="73" spans="1:7" s="20" customFormat="1" ht="23.25">
      <c r="A73" s="133" t="s">
        <v>54</v>
      </c>
      <c r="B73" s="133"/>
      <c r="C73" s="998">
        <f>SUM(C74:C75)</f>
        <v>318000</v>
      </c>
      <c r="D73" s="998"/>
      <c r="E73" s="109">
        <f>SUM(E74:E75)</f>
        <v>1231800</v>
      </c>
      <c r="F73" s="1001">
        <f>SUM(C73:E73)</f>
        <v>1549800</v>
      </c>
      <c r="G73" s="1001"/>
    </row>
    <row r="74" spans="1:7">
      <c r="A74" s="134"/>
      <c r="B74" s="135" t="s">
        <v>75</v>
      </c>
      <c r="C74" s="999"/>
      <c r="D74" s="1000"/>
      <c r="E74" s="113"/>
      <c r="F74" s="994">
        <f>SUM(B74:D74)</f>
        <v>0</v>
      </c>
      <c r="G74" s="994"/>
    </row>
    <row r="75" spans="1:7">
      <c r="A75" s="136"/>
      <c r="B75" s="137" t="s">
        <v>76</v>
      </c>
      <c r="C75" s="996">
        <f>SUM(แผนงานการศึกษา!H5)</f>
        <v>318000</v>
      </c>
      <c r="D75" s="997"/>
      <c r="E75" s="116">
        <f>SUM(แผนงานการศึกษา!H69)</f>
        <v>1231800</v>
      </c>
      <c r="F75" s="1002">
        <f>SUM(C75:E75)</f>
        <v>1549800</v>
      </c>
      <c r="G75" s="1002"/>
    </row>
    <row r="76" spans="1:7" s="20" customFormat="1" ht="23.25">
      <c r="A76" s="133" t="s">
        <v>132</v>
      </c>
      <c r="B76" s="133"/>
      <c r="C76" s="998">
        <f>SUM(C77:D80)</f>
        <v>171185</v>
      </c>
      <c r="D76" s="998"/>
      <c r="E76" s="109">
        <f>SUM(E77:E80)</f>
        <v>2156060</v>
      </c>
      <c r="F76" s="1001">
        <f>SUM(C76:E76)</f>
        <v>2327245</v>
      </c>
      <c r="G76" s="1001"/>
    </row>
    <row r="77" spans="1:7">
      <c r="A77" s="513"/>
      <c r="B77" s="514" t="s">
        <v>3</v>
      </c>
      <c r="C77" s="1027">
        <f>SUM(แผนงานการศึกษา!H25)</f>
        <v>87185</v>
      </c>
      <c r="D77" s="1028"/>
      <c r="E77" s="515">
        <f>SUM(แผนงานการศึกษา!H120)</f>
        <v>75000</v>
      </c>
      <c r="F77" s="994">
        <f>SUM(C77:E77)</f>
        <v>162185</v>
      </c>
      <c r="G77" s="994"/>
    </row>
    <row r="78" spans="1:7">
      <c r="A78" s="139"/>
      <c r="B78" s="140" t="s">
        <v>9</v>
      </c>
      <c r="C78" s="1029">
        <f>SUM(แผนงานการศึกษา!H55)</f>
        <v>84000</v>
      </c>
      <c r="D78" s="1030"/>
      <c r="E78" s="119">
        <f>SUM(แผนงานการศึกษา!H129)</f>
        <v>873620</v>
      </c>
      <c r="F78" s="1007">
        <f>SUM(C78:E78)</f>
        <v>957620</v>
      </c>
      <c r="G78" s="1007"/>
    </row>
    <row r="79" spans="1:7">
      <c r="A79" s="139"/>
      <c r="B79" s="140" t="s">
        <v>20</v>
      </c>
      <c r="C79" s="1029"/>
      <c r="D79" s="1030"/>
      <c r="E79" s="119">
        <f>SUM(แผนงานการศึกษา!H295)</f>
        <v>1119240</v>
      </c>
      <c r="F79" s="1007">
        <f>SUM(C79:E79)</f>
        <v>1119240</v>
      </c>
      <c r="G79" s="1007"/>
    </row>
    <row r="80" spans="1:7">
      <c r="A80" s="516"/>
      <c r="B80" s="517" t="s">
        <v>21</v>
      </c>
      <c r="C80" s="984">
        <v>0</v>
      </c>
      <c r="D80" s="985"/>
      <c r="E80" s="122">
        <f>SUM(แผนงานการศึกษา!H467)</f>
        <v>88200</v>
      </c>
      <c r="F80" s="1002">
        <f>SUM(E80)</f>
        <v>88200</v>
      </c>
      <c r="G80" s="1002"/>
    </row>
    <row r="81" spans="1:7" s="20" customFormat="1" ht="23.25">
      <c r="A81" s="133" t="s">
        <v>77</v>
      </c>
      <c r="B81" s="133"/>
      <c r="C81" s="998">
        <f>SUM(C82:C83)</f>
        <v>0</v>
      </c>
      <c r="D81" s="998"/>
      <c r="E81" s="109">
        <f>SUM(E82:E83)</f>
        <v>441580</v>
      </c>
      <c r="F81" s="1001">
        <f>SUM(C81:E81)</f>
        <v>441580</v>
      </c>
      <c r="G81" s="1001"/>
    </row>
    <row r="82" spans="1:7">
      <c r="A82" s="141"/>
      <c r="B82" s="142" t="s">
        <v>0</v>
      </c>
      <c r="C82" s="501">
        <v>0</v>
      </c>
      <c r="D82" s="523"/>
      <c r="E82" s="138">
        <f>SUM(แผนงานการศึกษา!H507)</f>
        <v>95200</v>
      </c>
      <c r="F82" s="994">
        <f>SUM(C82:E82)</f>
        <v>95200</v>
      </c>
      <c r="G82" s="994"/>
    </row>
    <row r="83" spans="1:7">
      <c r="A83" s="136"/>
      <c r="B83" s="137" t="s">
        <v>23</v>
      </c>
      <c r="C83" s="996"/>
      <c r="D83" s="997"/>
      <c r="E83" s="116">
        <f>SUM(แผนงานการศึกษา!H529)</f>
        <v>346380</v>
      </c>
      <c r="F83" s="1002">
        <f>SUM(C83:E83)</f>
        <v>346380</v>
      </c>
      <c r="G83" s="1002"/>
    </row>
    <row r="84" spans="1:7">
      <c r="A84" s="133" t="s">
        <v>228</v>
      </c>
      <c r="B84" s="133"/>
      <c r="C84" s="988" t="s">
        <v>35</v>
      </c>
      <c r="D84" s="989"/>
      <c r="E84" s="107" t="s">
        <v>35</v>
      </c>
      <c r="F84" s="1001" t="s">
        <v>35</v>
      </c>
      <c r="G84" s="1001"/>
    </row>
    <row r="85" spans="1:7">
      <c r="A85" s="141"/>
      <c r="B85" s="142" t="s">
        <v>22</v>
      </c>
      <c r="C85" s="990" t="s">
        <v>35</v>
      </c>
      <c r="D85" s="991"/>
      <c r="E85" s="519" t="s">
        <v>35</v>
      </c>
      <c r="F85" s="1008" t="s">
        <v>35</v>
      </c>
      <c r="G85" s="1008"/>
    </row>
    <row r="86" spans="1:7" s="20" customFormat="1" ht="23.25">
      <c r="A86" s="133" t="s">
        <v>52</v>
      </c>
      <c r="B86" s="133"/>
      <c r="C86" s="998">
        <f>SUM(C87)</f>
        <v>0</v>
      </c>
      <c r="D86" s="998"/>
      <c r="E86" s="109">
        <f>SUM(E87)</f>
        <v>1896000</v>
      </c>
      <c r="F86" s="1001">
        <f>SUM(C86:E86)</f>
        <v>1896000</v>
      </c>
      <c r="G86" s="1001"/>
    </row>
    <row r="87" spans="1:7">
      <c r="A87" s="141"/>
      <c r="B87" s="142" t="s">
        <v>4</v>
      </c>
      <c r="C87" s="999"/>
      <c r="D87" s="1000"/>
      <c r="E87" s="138">
        <f>SUM(แผนงานการศึกษา!H570)</f>
        <v>1896000</v>
      </c>
      <c r="F87" s="994">
        <f>SUM(C87:E87)</f>
        <v>1896000</v>
      </c>
      <c r="G87" s="994"/>
    </row>
    <row r="88" spans="1:7">
      <c r="A88" s="136"/>
      <c r="B88" s="137"/>
      <c r="C88" s="984"/>
      <c r="D88" s="985"/>
      <c r="E88" s="116"/>
      <c r="F88" s="1002"/>
      <c r="G88" s="1002"/>
    </row>
    <row r="89" spans="1:7" s="129" customFormat="1" ht="23.25" customHeight="1" thickBot="1">
      <c r="A89" s="1003" t="s">
        <v>1</v>
      </c>
      <c r="B89" s="1004"/>
      <c r="C89" s="986">
        <f>SUM(C73,C76,C81,C86)</f>
        <v>489185</v>
      </c>
      <c r="D89" s="987"/>
      <c r="E89" s="152">
        <f>SUM(E73,E76,E81,E86)</f>
        <v>5725440</v>
      </c>
      <c r="F89" s="1006">
        <f>SUM(F73,F76,F81,F86)</f>
        <v>6214625</v>
      </c>
      <c r="G89" s="1006"/>
    </row>
    <row r="90" spans="1:7" ht="24.75" thickTop="1"/>
    <row r="100" spans="1:7">
      <c r="A100" s="1005" t="s">
        <v>62</v>
      </c>
      <c r="B100" s="1005"/>
    </row>
    <row r="101" spans="1:7" ht="105.75" customHeight="1">
      <c r="A101" s="978" t="s">
        <v>771</v>
      </c>
      <c r="B101" s="979"/>
      <c r="C101" s="982" t="s">
        <v>81</v>
      </c>
      <c r="D101" s="982" t="s">
        <v>223</v>
      </c>
      <c r="E101" s="1037" t="s">
        <v>1</v>
      </c>
      <c r="F101" s="1037"/>
      <c r="G101" s="1037"/>
    </row>
    <row r="102" spans="1:7" ht="15.75" customHeight="1">
      <c r="A102" s="980"/>
      <c r="B102" s="981"/>
      <c r="C102" s="995"/>
      <c r="D102" s="995"/>
      <c r="E102" s="1037"/>
      <c r="F102" s="1037"/>
      <c r="G102" s="1037"/>
    </row>
    <row r="103" spans="1:7">
      <c r="A103" s="133" t="s">
        <v>54</v>
      </c>
      <c r="B103" s="133"/>
      <c r="C103" s="109">
        <f>SUM(C104:C105)</f>
        <v>1931580</v>
      </c>
      <c r="D103" s="109">
        <f>SUM(D104:D105)</f>
        <v>0</v>
      </c>
      <c r="E103" s="1001">
        <f>SUM(E104:E105)</f>
        <v>1931580</v>
      </c>
      <c r="F103" s="1001"/>
      <c r="G103" s="1001"/>
    </row>
    <row r="104" spans="1:7">
      <c r="A104" s="134"/>
      <c r="B104" s="135" t="s">
        <v>75</v>
      </c>
      <c r="C104" s="113">
        <v>0</v>
      </c>
      <c r="D104" s="113">
        <v>0</v>
      </c>
      <c r="E104" s="1035">
        <f t="shared" ref="E104:E110" si="1">SUM(C104)</f>
        <v>0</v>
      </c>
      <c r="F104" s="1035"/>
      <c r="G104" s="1035"/>
    </row>
    <row r="105" spans="1:7">
      <c r="A105" s="136"/>
      <c r="B105" s="137" t="s">
        <v>76</v>
      </c>
      <c r="C105" s="116">
        <f>SUM(แผนงานสาธารณสุข!H5)</f>
        <v>1931580</v>
      </c>
      <c r="D105" s="138">
        <v>0</v>
      </c>
      <c r="E105" s="1002">
        <f t="shared" si="1"/>
        <v>1931580</v>
      </c>
      <c r="F105" s="1002"/>
      <c r="G105" s="1002"/>
    </row>
    <row r="106" spans="1:7">
      <c r="A106" s="133" t="s">
        <v>132</v>
      </c>
      <c r="B106" s="133"/>
      <c r="C106" s="109">
        <f>SUM(C107:C110)</f>
        <v>2954170</v>
      </c>
      <c r="D106" s="109">
        <f>SUM(D107:D110)</f>
        <v>320000</v>
      </c>
      <c r="E106" s="1001">
        <f>SUM(C106:D106)</f>
        <v>3274170</v>
      </c>
      <c r="F106" s="1001"/>
      <c r="G106" s="1001"/>
    </row>
    <row r="107" spans="1:7">
      <c r="A107" s="134"/>
      <c r="B107" s="135" t="s">
        <v>3</v>
      </c>
      <c r="C107" s="113">
        <f>SUM(แผนงานสาธารณสุข!H90)</f>
        <v>232170</v>
      </c>
      <c r="D107" s="113"/>
      <c r="E107" s="994">
        <f t="shared" si="1"/>
        <v>232170</v>
      </c>
      <c r="F107" s="994"/>
      <c r="G107" s="994"/>
    </row>
    <row r="108" spans="1:7">
      <c r="A108" s="139"/>
      <c r="B108" s="140" t="s">
        <v>9</v>
      </c>
      <c r="C108" s="119">
        <f>SUM(แผนงานสาธารณสุข!H139)</f>
        <v>2312000</v>
      </c>
      <c r="D108" s="113">
        <f>SUM(แผนงานสาธารณสุข!H449)</f>
        <v>320000</v>
      </c>
      <c r="E108" s="1007">
        <f>SUM(C108:D108)</f>
        <v>2632000</v>
      </c>
      <c r="F108" s="1007"/>
      <c r="G108" s="1007"/>
    </row>
    <row r="109" spans="1:7">
      <c r="A109" s="139"/>
      <c r="B109" s="140" t="s">
        <v>20</v>
      </c>
      <c r="C109" s="119">
        <f>SUM(แผนงานสาธารณสุข!H208)</f>
        <v>410000</v>
      </c>
      <c r="D109" s="113">
        <v>0</v>
      </c>
      <c r="E109" s="1007">
        <f t="shared" si="1"/>
        <v>410000</v>
      </c>
      <c r="F109" s="1007"/>
      <c r="G109" s="1007"/>
    </row>
    <row r="110" spans="1:7">
      <c r="A110" s="136"/>
      <c r="B110" s="137" t="s">
        <v>21</v>
      </c>
      <c r="C110" s="116">
        <v>0</v>
      </c>
      <c r="D110" s="138">
        <v>0</v>
      </c>
      <c r="E110" s="1034">
        <f t="shared" si="1"/>
        <v>0</v>
      </c>
      <c r="F110" s="1034"/>
      <c r="G110" s="1034"/>
    </row>
    <row r="111" spans="1:7">
      <c r="A111" s="133" t="s">
        <v>77</v>
      </c>
      <c r="B111" s="133"/>
      <c r="C111" s="109">
        <f>SUM(C112)</f>
        <v>0</v>
      </c>
      <c r="D111" s="109">
        <f>SUM(D112:D113)</f>
        <v>86700</v>
      </c>
      <c r="E111" s="1001">
        <f>SUM(C111:D111)</f>
        <v>86700</v>
      </c>
      <c r="F111" s="1001"/>
      <c r="G111" s="1001"/>
    </row>
    <row r="112" spans="1:7">
      <c r="A112" s="513"/>
      <c r="B112" s="514" t="s">
        <v>0</v>
      </c>
      <c r="C112" s="515">
        <v>0</v>
      </c>
      <c r="D112" s="515">
        <f>SUM(แผนงานสาธารณสุข!H611)</f>
        <v>86700</v>
      </c>
      <c r="E112" s="994">
        <f>SUM(C112:D112)</f>
        <v>86700</v>
      </c>
      <c r="F112" s="994"/>
      <c r="G112" s="994"/>
    </row>
    <row r="113" spans="1:7">
      <c r="A113" s="516"/>
      <c r="B113" s="517" t="s">
        <v>23</v>
      </c>
      <c r="C113" s="122"/>
      <c r="D113" s="122"/>
      <c r="E113" s="1002">
        <f>SUM(D113)</f>
        <v>0</v>
      </c>
      <c r="F113" s="1002"/>
      <c r="G113" s="1002"/>
    </row>
    <row r="114" spans="1:7">
      <c r="A114" s="133" t="s">
        <v>228</v>
      </c>
      <c r="B114" s="133"/>
      <c r="C114" s="107" t="s">
        <v>35</v>
      </c>
      <c r="D114" s="107" t="s">
        <v>35</v>
      </c>
      <c r="E114" s="1001" t="s">
        <v>35</v>
      </c>
      <c r="F114" s="1001"/>
      <c r="G114" s="1001"/>
    </row>
    <row r="115" spans="1:7">
      <c r="A115" s="141"/>
      <c r="B115" s="142" t="s">
        <v>22</v>
      </c>
      <c r="C115" s="511" t="s">
        <v>35</v>
      </c>
      <c r="D115" s="511" t="s">
        <v>35</v>
      </c>
      <c r="E115" s="1008" t="s">
        <v>35</v>
      </c>
      <c r="F115" s="1008"/>
      <c r="G115" s="1008"/>
    </row>
    <row r="116" spans="1:7">
      <c r="A116" s="133" t="s">
        <v>52</v>
      </c>
      <c r="B116" s="133"/>
      <c r="C116" s="109">
        <f>SUM(C117)</f>
        <v>0</v>
      </c>
      <c r="D116" s="109">
        <f>SUM(D117)</f>
        <v>110000</v>
      </c>
      <c r="E116" s="1036">
        <f>SUM(E117)</f>
        <v>110000</v>
      </c>
      <c r="F116" s="1036"/>
      <c r="G116" s="1036"/>
    </row>
    <row r="117" spans="1:7">
      <c r="A117" s="513"/>
      <c r="B117" s="514" t="s">
        <v>4</v>
      </c>
      <c r="C117" s="515">
        <v>0</v>
      </c>
      <c r="D117" s="515">
        <f>SUM(แผนงานสาธารณสุข!H670)</f>
        <v>110000</v>
      </c>
      <c r="E117" s="1032">
        <f>SUM(C117:D117)</f>
        <v>110000</v>
      </c>
      <c r="F117" s="1032"/>
      <c r="G117" s="1032"/>
    </row>
    <row r="118" spans="1:7">
      <c r="A118" s="516"/>
      <c r="B118" s="517"/>
      <c r="C118" s="122"/>
      <c r="D118" s="122"/>
      <c r="E118" s="1002"/>
      <c r="F118" s="1002"/>
      <c r="G118" s="1002"/>
    </row>
    <row r="119" spans="1:7" ht="24.75" thickBot="1">
      <c r="A119" s="1003" t="s">
        <v>1</v>
      </c>
      <c r="B119" s="1004"/>
      <c r="C119" s="152">
        <f>SUM(C103,C106,C111,C116)</f>
        <v>4885750</v>
      </c>
      <c r="D119" s="152">
        <f>SUM(D103,D106,D111,D116)</f>
        <v>516700</v>
      </c>
      <c r="E119" s="1006">
        <f>SUM(E103,E106,E111,E116)</f>
        <v>5402450</v>
      </c>
      <c r="F119" s="1006"/>
      <c r="G119" s="1006"/>
    </row>
    <row r="120" spans="1:7" ht="24.75" thickTop="1">
      <c r="A120" s="145"/>
      <c r="B120" s="145"/>
      <c r="C120" s="128"/>
      <c r="D120" s="128"/>
      <c r="E120" s="128"/>
      <c r="F120" s="128"/>
    </row>
    <row r="121" spans="1:7">
      <c r="A121" s="145"/>
      <c r="B121" s="145"/>
      <c r="C121" s="128"/>
      <c r="D121" s="128"/>
      <c r="E121" s="128"/>
      <c r="F121" s="128"/>
    </row>
    <row r="122" spans="1:7">
      <c r="A122" s="145"/>
      <c r="B122" s="145"/>
      <c r="C122" s="128"/>
      <c r="D122" s="128"/>
      <c r="E122" s="128"/>
      <c r="F122" s="128"/>
    </row>
    <row r="123" spans="1:7">
      <c r="A123" s="145"/>
      <c r="B123" s="145"/>
      <c r="C123" s="128"/>
      <c r="D123" s="128"/>
      <c r="E123" s="128"/>
      <c r="F123" s="128"/>
    </row>
    <row r="124" spans="1:7">
      <c r="A124" s="145"/>
      <c r="B124" s="145"/>
      <c r="C124" s="128"/>
      <c r="D124" s="128"/>
      <c r="E124" s="128"/>
      <c r="F124" s="128"/>
    </row>
    <row r="125" spans="1:7">
      <c r="A125" s="145"/>
      <c r="B125" s="145"/>
      <c r="C125" s="128"/>
      <c r="D125" s="128"/>
      <c r="E125" s="128"/>
      <c r="F125" s="128"/>
    </row>
    <row r="126" spans="1:7">
      <c r="A126" s="145"/>
      <c r="B126" s="145"/>
      <c r="C126" s="128"/>
      <c r="D126" s="128"/>
      <c r="E126" s="128"/>
      <c r="F126" s="128"/>
    </row>
    <row r="127" spans="1:7">
      <c r="A127" s="145"/>
      <c r="B127" s="145"/>
      <c r="C127" s="128"/>
      <c r="D127" s="128"/>
      <c r="E127" s="128"/>
      <c r="F127" s="128"/>
    </row>
    <row r="128" spans="1:7">
      <c r="A128" s="145"/>
      <c r="B128" s="145"/>
      <c r="C128" s="128"/>
      <c r="D128" s="128"/>
      <c r="E128" s="128"/>
      <c r="F128" s="128"/>
    </row>
    <row r="129" spans="1:7">
      <c r="A129" s="1005" t="s">
        <v>65</v>
      </c>
      <c r="B129" s="1005"/>
    </row>
    <row r="130" spans="1:7">
      <c r="A130" s="978" t="s">
        <v>771</v>
      </c>
      <c r="B130" s="979"/>
      <c r="C130" s="982" t="s">
        <v>82</v>
      </c>
      <c r="D130" s="1019" t="s">
        <v>1</v>
      </c>
      <c r="E130" s="1019"/>
      <c r="F130" s="146"/>
      <c r="G130" s="1033"/>
    </row>
    <row r="131" spans="1:7" ht="105.75" customHeight="1">
      <c r="A131" s="980"/>
      <c r="B131" s="981"/>
      <c r="C131" s="983"/>
      <c r="D131" s="1019"/>
      <c r="E131" s="1019"/>
      <c r="F131" s="146"/>
      <c r="G131" s="1033"/>
    </row>
    <row r="132" spans="1:7" s="20" customFormat="1" ht="23.25">
      <c r="A132" s="133" t="s">
        <v>54</v>
      </c>
      <c r="B132" s="133"/>
      <c r="C132" s="109">
        <f>SUM(C133:C134)</f>
        <v>0</v>
      </c>
      <c r="D132" s="1001">
        <f>SUM(D133:D134)</f>
        <v>0</v>
      </c>
      <c r="E132" s="1001"/>
      <c r="F132" s="147"/>
      <c r="G132" s="144"/>
    </row>
    <row r="133" spans="1:7">
      <c r="A133" s="513"/>
      <c r="B133" s="514" t="s">
        <v>131</v>
      </c>
      <c r="C133" s="515"/>
      <c r="D133" s="994">
        <f>SUM(A133:C133)</f>
        <v>0</v>
      </c>
      <c r="E133" s="994"/>
      <c r="F133" s="15"/>
      <c r="G133" s="126"/>
    </row>
    <row r="134" spans="1:7">
      <c r="A134" s="516"/>
      <c r="B134" s="517" t="s">
        <v>94</v>
      </c>
      <c r="C134" s="122"/>
      <c r="D134" s="1002">
        <f>SUM(A134:C134)</f>
        <v>0</v>
      </c>
      <c r="E134" s="1002"/>
      <c r="F134" s="15"/>
      <c r="G134" s="126"/>
    </row>
    <row r="135" spans="1:7" s="20" customFormat="1" ht="23.25">
      <c r="A135" s="133" t="s">
        <v>132</v>
      </c>
      <c r="B135" s="133"/>
      <c r="C135" s="109">
        <f>SUM(C136:C139)</f>
        <v>70000</v>
      </c>
      <c r="D135" s="1001">
        <f>SUM(D136:D139)</f>
        <v>70000</v>
      </c>
      <c r="E135" s="1001"/>
      <c r="F135" s="147"/>
      <c r="G135" s="144"/>
    </row>
    <row r="136" spans="1:7">
      <c r="A136" s="513"/>
      <c r="B136" s="514" t="s">
        <v>3</v>
      </c>
      <c r="C136" s="515"/>
      <c r="D136" s="994">
        <f>SUM(A136:C136)</f>
        <v>0</v>
      </c>
      <c r="E136" s="994"/>
      <c r="F136" s="15"/>
      <c r="G136" s="126"/>
    </row>
    <row r="137" spans="1:7">
      <c r="A137" s="139"/>
      <c r="B137" s="140" t="s">
        <v>9</v>
      </c>
      <c r="C137" s="119">
        <f>SUM(แผนงานสังคมสงเคราะห์!H5)</f>
        <v>70000</v>
      </c>
      <c r="D137" s="1007">
        <f>SUM(A137:C137)</f>
        <v>70000</v>
      </c>
      <c r="E137" s="1007"/>
      <c r="F137" s="15"/>
      <c r="G137" s="126"/>
    </row>
    <row r="138" spans="1:7">
      <c r="A138" s="139"/>
      <c r="B138" s="140" t="s">
        <v>20</v>
      </c>
      <c r="C138" s="119"/>
      <c r="D138" s="1007">
        <f>SUM(A138:C138)</f>
        <v>0</v>
      </c>
      <c r="E138" s="1007"/>
      <c r="F138" s="15"/>
      <c r="G138" s="126"/>
    </row>
    <row r="139" spans="1:7">
      <c r="A139" s="516"/>
      <c r="B139" s="517" t="s">
        <v>21</v>
      </c>
      <c r="C139" s="122"/>
      <c r="D139" s="1002">
        <f>SUM(A139:C139)</f>
        <v>0</v>
      </c>
      <c r="E139" s="1002"/>
      <c r="F139" s="15"/>
      <c r="G139" s="126"/>
    </row>
    <row r="140" spans="1:7" s="20" customFormat="1" ht="23.25">
      <c r="A140" s="133" t="s">
        <v>77</v>
      </c>
      <c r="B140" s="133"/>
      <c r="C140" s="109">
        <f>SUM(C141)</f>
        <v>0</v>
      </c>
      <c r="D140" s="1001">
        <f>SUM(D141)</f>
        <v>0</v>
      </c>
      <c r="E140" s="1001"/>
      <c r="F140" s="147"/>
      <c r="G140" s="144"/>
    </row>
    <row r="141" spans="1:7">
      <c r="A141" s="513"/>
      <c r="B141" s="514" t="s">
        <v>0</v>
      </c>
      <c r="C141" s="515"/>
      <c r="D141" s="994">
        <f>SUM(A141:C141)</f>
        <v>0</v>
      </c>
      <c r="E141" s="994"/>
      <c r="F141" s="15"/>
      <c r="G141" s="126"/>
    </row>
    <row r="142" spans="1:7">
      <c r="A142" s="516"/>
      <c r="B142" s="517" t="s">
        <v>23</v>
      </c>
      <c r="C142" s="122"/>
      <c r="D142" s="1002">
        <f>SUM(A142:C142)</f>
        <v>0</v>
      </c>
      <c r="E142" s="1002"/>
      <c r="F142" s="15"/>
      <c r="G142" s="126"/>
    </row>
    <row r="143" spans="1:7">
      <c r="A143" s="133" t="s">
        <v>228</v>
      </c>
      <c r="B143" s="133"/>
      <c r="C143" s="107" t="s">
        <v>35</v>
      </c>
      <c r="D143" s="1001" t="s">
        <v>35</v>
      </c>
      <c r="E143" s="1001"/>
      <c r="F143" s="15"/>
      <c r="G143" s="126"/>
    </row>
    <row r="144" spans="1:7">
      <c r="A144" s="141"/>
      <c r="B144" s="142" t="s">
        <v>22</v>
      </c>
      <c r="C144" s="511" t="s">
        <v>35</v>
      </c>
      <c r="D144" s="1008" t="s">
        <v>35</v>
      </c>
      <c r="E144" s="1008"/>
      <c r="F144" s="15"/>
      <c r="G144" s="126"/>
    </row>
    <row r="145" spans="1:7" s="20" customFormat="1" ht="23.25">
      <c r="A145" s="133" t="s">
        <v>52</v>
      </c>
      <c r="B145" s="133"/>
      <c r="C145" s="109">
        <f>SUM(C146)</f>
        <v>20000</v>
      </c>
      <c r="D145" s="1001">
        <f>SUM(D146)</f>
        <v>20000</v>
      </c>
      <c r="E145" s="1001"/>
      <c r="F145" s="147"/>
      <c r="G145" s="144"/>
    </row>
    <row r="146" spans="1:7">
      <c r="A146" s="513"/>
      <c r="B146" s="514" t="s">
        <v>4</v>
      </c>
      <c r="C146" s="515">
        <f>SUM(แผนงานสังคมสงเคราะห์!H21)</f>
        <v>20000</v>
      </c>
      <c r="D146" s="994">
        <f>SUM(A146:C146)</f>
        <v>20000</v>
      </c>
      <c r="E146" s="994"/>
      <c r="F146" s="15"/>
      <c r="G146" s="126"/>
    </row>
    <row r="147" spans="1:7">
      <c r="A147" s="516"/>
      <c r="B147" s="517"/>
      <c r="C147" s="122"/>
      <c r="D147" s="1002"/>
      <c r="E147" s="1002"/>
      <c r="F147" s="15"/>
      <c r="G147" s="126"/>
    </row>
    <row r="148" spans="1:7" s="129" customFormat="1" ht="23.25" customHeight="1" thickBot="1">
      <c r="A148" s="1003" t="s">
        <v>1</v>
      </c>
      <c r="B148" s="1004"/>
      <c r="C148" s="152">
        <f>SUM(C132,C135,C140,C145)</f>
        <v>90000</v>
      </c>
      <c r="D148" s="1006">
        <f>SUM(D132,D135,D140,D145)</f>
        <v>90000</v>
      </c>
      <c r="E148" s="1006"/>
      <c r="F148" s="128"/>
      <c r="G148" s="130"/>
    </row>
    <row r="149" spans="1:7" ht="24.75" thickTop="1"/>
    <row r="158" spans="1:7" ht="23.25" customHeight="1">
      <c r="A158" s="1005" t="s">
        <v>61</v>
      </c>
      <c r="B158" s="1005"/>
    </row>
    <row r="159" spans="1:7" s="129" customFormat="1" ht="42" customHeight="1">
      <c r="A159" s="978" t="s">
        <v>771</v>
      </c>
      <c r="B159" s="979"/>
      <c r="C159" s="982" t="s">
        <v>83</v>
      </c>
      <c r="D159" s="982" t="s">
        <v>84</v>
      </c>
      <c r="E159" s="982" t="s">
        <v>238</v>
      </c>
      <c r="F159" s="982" t="s">
        <v>85</v>
      </c>
      <c r="G159" s="992" t="s">
        <v>1</v>
      </c>
    </row>
    <row r="160" spans="1:7" s="129" customFormat="1" ht="74.25" customHeight="1">
      <c r="A160" s="980"/>
      <c r="B160" s="981"/>
      <c r="C160" s="983"/>
      <c r="D160" s="983"/>
      <c r="E160" s="983"/>
      <c r="F160" s="983"/>
      <c r="G160" s="993"/>
    </row>
    <row r="161" spans="1:7" s="20" customFormat="1" ht="23.25">
      <c r="A161" s="133" t="s">
        <v>54</v>
      </c>
      <c r="B161" s="133"/>
      <c r="C161" s="109">
        <f>SUM(C162:C163)</f>
        <v>2403900</v>
      </c>
      <c r="D161" s="109">
        <f>SUM(D162:D163)</f>
        <v>0</v>
      </c>
      <c r="E161" s="109">
        <f>SUM(E162:E163)</f>
        <v>0</v>
      </c>
      <c r="F161" s="109"/>
      <c r="G161" s="109">
        <f>SUM(G162:G163)</f>
        <v>2403900</v>
      </c>
    </row>
    <row r="162" spans="1:7">
      <c r="A162" s="134"/>
      <c r="B162" s="135" t="s">
        <v>131</v>
      </c>
      <c r="C162" s="113">
        <f>SUM(แผนงานบริหารทั่วไป!H329)</f>
        <v>0</v>
      </c>
      <c r="D162" s="113">
        <v>0</v>
      </c>
      <c r="E162" s="113">
        <v>0</v>
      </c>
      <c r="F162" s="113"/>
      <c r="G162" s="113">
        <f>SUM(C162:E162)</f>
        <v>0</v>
      </c>
    </row>
    <row r="163" spans="1:7">
      <c r="A163" s="136"/>
      <c r="B163" s="137" t="s">
        <v>94</v>
      </c>
      <c r="C163" s="116">
        <f>SUM(แผนงานเคหะและชุมชน!H5)</f>
        <v>2403900</v>
      </c>
      <c r="D163" s="116"/>
      <c r="E163" s="116">
        <v>0</v>
      </c>
      <c r="F163" s="138"/>
      <c r="G163" s="138">
        <f>SUM(C163:E163)</f>
        <v>2403900</v>
      </c>
    </row>
    <row r="164" spans="1:7" s="20" customFormat="1" ht="23.25">
      <c r="A164" s="133" t="s">
        <v>132</v>
      </c>
      <c r="B164" s="133"/>
      <c r="C164" s="109">
        <f>SUM(C165:C168)</f>
        <v>951835</v>
      </c>
      <c r="D164" s="109">
        <f>SUM(D165:D168)</f>
        <v>400000</v>
      </c>
      <c r="E164" s="109">
        <f>SUM(E165:E168)</f>
        <v>70000</v>
      </c>
      <c r="F164" s="109">
        <f>SUM(F165:F168)</f>
        <v>70000</v>
      </c>
      <c r="G164" s="109">
        <f>SUM(G165:G168)</f>
        <v>1491835</v>
      </c>
    </row>
    <row r="165" spans="1:7">
      <c r="A165" s="134"/>
      <c r="B165" s="135" t="s">
        <v>3</v>
      </c>
      <c r="C165" s="113">
        <f>SUM(แผนงานเคหะและชุมชน!H66)</f>
        <v>103835</v>
      </c>
      <c r="D165" s="113"/>
      <c r="E165" s="113">
        <v>0</v>
      </c>
      <c r="F165" s="113"/>
      <c r="G165" s="113">
        <f t="shared" ref="G165:G170" si="2">SUM(C165:E165)</f>
        <v>103835</v>
      </c>
    </row>
    <row r="166" spans="1:7">
      <c r="A166" s="139"/>
      <c r="B166" s="140" t="s">
        <v>9</v>
      </c>
      <c r="C166" s="119">
        <f>SUM(แผนงานเคหะและชุมชน!H116)</f>
        <v>518000</v>
      </c>
      <c r="D166" s="119">
        <f>SUM(แผนงานเคหะและชุมชน!H427)</f>
        <v>400000</v>
      </c>
      <c r="E166" s="119">
        <f>SUM(แผนงานเคหะและชุมชน!H465)</f>
        <v>70000</v>
      </c>
      <c r="F166" s="113">
        <f>SUM(แผนงานเคหะและชุมชน!H485)</f>
        <v>70000</v>
      </c>
      <c r="G166" s="113">
        <f>SUM(C166:F166)</f>
        <v>1058000</v>
      </c>
    </row>
    <row r="167" spans="1:7">
      <c r="A167" s="139"/>
      <c r="B167" s="140" t="s">
        <v>20</v>
      </c>
      <c r="C167" s="119">
        <f>SUM(แผนงานเคหะและชุมชน!H184)</f>
        <v>330000</v>
      </c>
      <c r="D167" s="119">
        <v>0</v>
      </c>
      <c r="E167" s="119">
        <f>SUM(แผนงานบริหารทั่วไป!H1217)</f>
        <v>0</v>
      </c>
      <c r="F167" s="119"/>
      <c r="G167" s="119">
        <f t="shared" si="2"/>
        <v>330000</v>
      </c>
    </row>
    <row r="168" spans="1:7">
      <c r="A168" s="136"/>
      <c r="B168" s="137" t="s">
        <v>21</v>
      </c>
      <c r="C168" s="116">
        <v>0</v>
      </c>
      <c r="D168" s="116">
        <v>0</v>
      </c>
      <c r="E168" s="116">
        <f>SUM(แผนงานบริหารทั่วไป!H1237)</f>
        <v>0</v>
      </c>
      <c r="F168" s="116"/>
      <c r="G168" s="116">
        <f t="shared" si="2"/>
        <v>0</v>
      </c>
    </row>
    <row r="169" spans="1:7" s="20" customFormat="1" ht="23.25">
      <c r="A169" s="133" t="s">
        <v>77</v>
      </c>
      <c r="B169" s="133"/>
      <c r="C169" s="109">
        <f>SUM(C170)</f>
        <v>37000</v>
      </c>
      <c r="D169" s="109">
        <f>SUM(D170:D171)</f>
        <v>352000</v>
      </c>
      <c r="E169" s="109">
        <f>SUM(E170:E171)</f>
        <v>0</v>
      </c>
      <c r="F169" s="109"/>
      <c r="G169" s="109">
        <f t="shared" si="2"/>
        <v>389000</v>
      </c>
    </row>
    <row r="170" spans="1:7">
      <c r="A170" s="141"/>
      <c r="B170" s="142" t="s">
        <v>0</v>
      </c>
      <c r="C170" s="138">
        <f>SUM(แผนงานเคหะและชุมชน!H403)</f>
        <v>37000</v>
      </c>
      <c r="D170" s="138">
        <v>0</v>
      </c>
      <c r="E170" s="138">
        <f>SUM(แผนงานบริหารทั่วไป!H1247)</f>
        <v>0</v>
      </c>
      <c r="F170" s="138"/>
      <c r="G170" s="113">
        <f t="shared" si="2"/>
        <v>37000</v>
      </c>
    </row>
    <row r="171" spans="1:7">
      <c r="A171" s="136"/>
      <c r="B171" s="137" t="s">
        <v>23</v>
      </c>
      <c r="C171" s="116"/>
      <c r="D171" s="116">
        <f>SUM(แผนงานเคหะและชุมชน!H438)</f>
        <v>352000</v>
      </c>
      <c r="E171" s="116">
        <v>0</v>
      </c>
      <c r="F171" s="116"/>
      <c r="G171" s="116">
        <f>SUM(D171:F171)</f>
        <v>352000</v>
      </c>
    </row>
    <row r="172" spans="1:7">
      <c r="A172" s="133" t="s">
        <v>228</v>
      </c>
      <c r="B172" s="133"/>
      <c r="C172" s="107" t="s">
        <v>35</v>
      </c>
      <c r="D172" s="107" t="s">
        <v>35</v>
      </c>
      <c r="E172" s="107" t="s">
        <v>35</v>
      </c>
      <c r="F172" s="107" t="s">
        <v>35</v>
      </c>
      <c r="G172" s="107" t="s">
        <v>35</v>
      </c>
    </row>
    <row r="173" spans="1:7">
      <c r="A173" s="141"/>
      <c r="B173" s="142" t="s">
        <v>22</v>
      </c>
      <c r="C173" s="511" t="s">
        <v>35</v>
      </c>
      <c r="D173" s="511" t="s">
        <v>35</v>
      </c>
      <c r="E173" s="519" t="s">
        <v>35</v>
      </c>
      <c r="F173" s="519" t="s">
        <v>35</v>
      </c>
      <c r="G173" s="519" t="s">
        <v>35</v>
      </c>
    </row>
    <row r="174" spans="1:7" s="20" customFormat="1" ht="23.25">
      <c r="A174" s="133" t="s">
        <v>52</v>
      </c>
      <c r="B174" s="133"/>
      <c r="C174" s="109">
        <f>SUM(C175)</f>
        <v>0</v>
      </c>
      <c r="D174" s="109">
        <f>SUM(D175)</f>
        <v>300000</v>
      </c>
      <c r="E174" s="109">
        <f>SUM(E175)</f>
        <v>0</v>
      </c>
      <c r="F174" s="109"/>
      <c r="G174" s="109">
        <f>SUM(G175)</f>
        <v>300000</v>
      </c>
    </row>
    <row r="175" spans="1:7">
      <c r="A175" s="141"/>
      <c r="B175" s="142" t="s">
        <v>4</v>
      </c>
      <c r="C175" s="138">
        <v>0</v>
      </c>
      <c r="D175" s="138">
        <f>SUM(แผนงานเคหะและชุมชน!H446)</f>
        <v>300000</v>
      </c>
      <c r="E175" s="138">
        <f>SUM(แผนงานบริหารทั่วไป!H1282)</f>
        <v>0</v>
      </c>
      <c r="F175" s="138"/>
      <c r="G175" s="113">
        <f>SUM(C175:E175)</f>
        <v>300000</v>
      </c>
    </row>
    <row r="176" spans="1:7" s="129" customFormat="1" ht="23.25" customHeight="1" thickBot="1">
      <c r="A176" s="1003" t="s">
        <v>1</v>
      </c>
      <c r="B176" s="1004"/>
      <c r="C176" s="152">
        <f>SUM(C161,C164,C169,C174)</f>
        <v>3392735</v>
      </c>
      <c r="D176" s="152">
        <f>SUM(D161,D164,D169,D174)</f>
        <v>1052000</v>
      </c>
      <c r="E176" s="152">
        <f>SUM(E161,E164,E169,E174)</f>
        <v>70000</v>
      </c>
      <c r="F176" s="152">
        <f>SUM(F164,F169,F174,F161)</f>
        <v>70000</v>
      </c>
      <c r="G176" s="152">
        <f>SUM(G161,G164,G169,G174)</f>
        <v>4584735</v>
      </c>
    </row>
    <row r="177" spans="1:7" s="129" customFormat="1" ht="23.25" customHeight="1" thickTop="1">
      <c r="A177" s="145"/>
      <c r="B177" s="145"/>
      <c r="C177" s="128"/>
      <c r="D177" s="128"/>
      <c r="E177" s="128"/>
      <c r="F177" s="128"/>
      <c r="G177" s="130"/>
    </row>
    <row r="178" spans="1:7" s="129" customFormat="1" ht="23.25" customHeight="1">
      <c r="A178" s="145"/>
      <c r="B178" s="145"/>
      <c r="C178" s="128"/>
      <c r="D178" s="128"/>
      <c r="E178" s="128"/>
      <c r="F178" s="128"/>
      <c r="G178" s="130"/>
    </row>
    <row r="179" spans="1:7" s="129" customFormat="1" ht="23.25" customHeight="1">
      <c r="A179" s="145"/>
      <c r="B179" s="145"/>
      <c r="C179" s="128"/>
      <c r="D179" s="128"/>
      <c r="E179" s="128"/>
      <c r="F179" s="128"/>
      <c r="G179" s="130"/>
    </row>
    <row r="180" spans="1:7" s="129" customFormat="1" ht="23.25" customHeight="1">
      <c r="A180" s="145"/>
      <c r="B180" s="145"/>
      <c r="C180" s="128"/>
      <c r="D180" s="128"/>
      <c r="E180" s="128"/>
      <c r="F180" s="128"/>
      <c r="G180" s="130"/>
    </row>
    <row r="181" spans="1:7" s="129" customFormat="1" ht="23.25" customHeight="1">
      <c r="A181" s="145"/>
      <c r="B181" s="145"/>
      <c r="C181" s="128"/>
      <c r="D181" s="128"/>
      <c r="E181" s="128"/>
      <c r="F181" s="128"/>
      <c r="G181" s="130"/>
    </row>
    <row r="182" spans="1:7" s="129" customFormat="1" ht="23.25" customHeight="1">
      <c r="A182" s="145"/>
      <c r="B182" s="145"/>
      <c r="C182" s="128"/>
      <c r="D182" s="128"/>
      <c r="E182" s="128"/>
      <c r="F182" s="128"/>
      <c r="G182" s="130"/>
    </row>
    <row r="183" spans="1:7" s="129" customFormat="1" ht="23.25" customHeight="1">
      <c r="A183" s="145"/>
      <c r="B183" s="145"/>
      <c r="C183" s="128"/>
      <c r="D183" s="128"/>
      <c r="E183" s="128"/>
      <c r="F183" s="128"/>
      <c r="G183" s="130"/>
    </row>
    <row r="184" spans="1:7" s="129" customFormat="1" ht="23.25" customHeight="1">
      <c r="A184" s="145"/>
      <c r="B184" s="145"/>
      <c r="C184" s="128"/>
      <c r="D184" s="128"/>
      <c r="E184" s="128"/>
      <c r="F184" s="128"/>
      <c r="G184" s="130"/>
    </row>
    <row r="185" spans="1:7" s="129" customFormat="1" ht="23.25" customHeight="1">
      <c r="A185" s="145"/>
      <c r="B185" s="145"/>
      <c r="C185" s="128"/>
      <c r="D185" s="128"/>
      <c r="E185" s="128"/>
      <c r="F185" s="128"/>
      <c r="G185" s="130"/>
    </row>
    <row r="186" spans="1:7" s="129" customFormat="1" ht="23.25" customHeight="1">
      <c r="A186" s="145"/>
      <c r="B186" s="145"/>
      <c r="C186" s="128"/>
      <c r="D186" s="128"/>
      <c r="E186" s="128"/>
      <c r="F186" s="128"/>
      <c r="G186" s="678"/>
    </row>
    <row r="187" spans="1:7" s="129" customFormat="1" ht="23.25" customHeight="1">
      <c r="A187" s="145"/>
      <c r="B187" s="145"/>
      <c r="C187" s="128"/>
      <c r="D187" s="128"/>
      <c r="E187" s="128"/>
      <c r="F187" s="128"/>
      <c r="G187" s="130"/>
    </row>
    <row r="188" spans="1:7">
      <c r="A188" s="815" t="s">
        <v>64</v>
      </c>
      <c r="B188" s="815"/>
      <c r="C188" s="816"/>
    </row>
    <row r="189" spans="1:7" ht="23.25" customHeight="1">
      <c r="A189" s="978" t="s">
        <v>771</v>
      </c>
      <c r="B189" s="979"/>
      <c r="C189" s="982" t="s">
        <v>98</v>
      </c>
      <c r="D189" s="1019" t="s">
        <v>1</v>
      </c>
      <c r="E189" s="1019"/>
    </row>
    <row r="190" spans="1:7" ht="94.5" customHeight="1">
      <c r="A190" s="980"/>
      <c r="B190" s="981"/>
      <c r="C190" s="983"/>
      <c r="D190" s="1019"/>
      <c r="E190" s="1019"/>
    </row>
    <row r="191" spans="1:7">
      <c r="A191" s="133" t="s">
        <v>54</v>
      </c>
      <c r="B191" s="133"/>
      <c r="C191" s="109">
        <f>SUM(C192:C193)</f>
        <v>0</v>
      </c>
      <c r="D191" s="1001">
        <f>SUM(D192:D193)</f>
        <v>0</v>
      </c>
      <c r="E191" s="1001"/>
    </row>
    <row r="192" spans="1:7">
      <c r="A192" s="513"/>
      <c r="B192" s="514" t="s">
        <v>75</v>
      </c>
      <c r="C192" s="515"/>
      <c r="D192" s="994">
        <f>SUM(A192:C192)</f>
        <v>0</v>
      </c>
      <c r="E192" s="994"/>
    </row>
    <row r="193" spans="1:6">
      <c r="A193" s="516"/>
      <c r="B193" s="517" t="s">
        <v>76</v>
      </c>
      <c r="C193" s="122"/>
      <c r="D193" s="1002">
        <f>SUM(A193:C193)</f>
        <v>0</v>
      </c>
      <c r="E193" s="1002"/>
    </row>
    <row r="194" spans="1:6">
      <c r="A194" s="133" t="s">
        <v>132</v>
      </c>
      <c r="B194" s="133"/>
      <c r="C194" s="109">
        <f>SUM(C195:C198)</f>
        <v>135000</v>
      </c>
      <c r="D194" s="1001">
        <f>SUM(D195:D198)</f>
        <v>135000</v>
      </c>
      <c r="E194" s="1001"/>
    </row>
    <row r="195" spans="1:6">
      <c r="A195" s="513"/>
      <c r="B195" s="514" t="s">
        <v>3</v>
      </c>
      <c r="C195" s="515"/>
      <c r="D195" s="994">
        <f>SUM(A195:C195)</f>
        <v>0</v>
      </c>
      <c r="E195" s="994"/>
    </row>
    <row r="196" spans="1:6">
      <c r="A196" s="139"/>
      <c r="B196" s="140" t="s">
        <v>9</v>
      </c>
      <c r="C196" s="119">
        <f>SUM(แผนงานสร้างความเข้มแข็งของชุมชน!H5)</f>
        <v>135000</v>
      </c>
      <c r="D196" s="1007">
        <f>SUM(A196:C196)</f>
        <v>135000</v>
      </c>
      <c r="E196" s="1007"/>
    </row>
    <row r="197" spans="1:6">
      <c r="A197" s="139"/>
      <c r="B197" s="140" t="s">
        <v>20</v>
      </c>
      <c r="C197" s="119"/>
      <c r="D197" s="1007">
        <f>SUM(A197:C197)</f>
        <v>0</v>
      </c>
      <c r="E197" s="1007"/>
    </row>
    <row r="198" spans="1:6">
      <c r="A198" s="516"/>
      <c r="B198" s="517" t="s">
        <v>21</v>
      </c>
      <c r="C198" s="122"/>
      <c r="D198" s="1002">
        <f>SUM(A198:C198)</f>
        <v>0</v>
      </c>
      <c r="E198" s="1002"/>
    </row>
    <row r="199" spans="1:6">
      <c r="A199" s="133" t="s">
        <v>77</v>
      </c>
      <c r="B199" s="133"/>
      <c r="C199" s="109">
        <f>SUM(C200)</f>
        <v>0</v>
      </c>
      <c r="D199" s="1001">
        <f>SUM(D200)</f>
        <v>0</v>
      </c>
      <c r="E199" s="1001"/>
    </row>
    <row r="200" spans="1:6">
      <c r="A200" s="513"/>
      <c r="B200" s="514" t="s">
        <v>0</v>
      </c>
      <c r="C200" s="515"/>
      <c r="D200" s="994">
        <f>SUM(A200:C200)</f>
        <v>0</v>
      </c>
      <c r="E200" s="994"/>
    </row>
    <row r="201" spans="1:6">
      <c r="A201" s="516"/>
      <c r="B201" s="517" t="s">
        <v>23</v>
      </c>
      <c r="C201" s="122"/>
      <c r="D201" s="1002">
        <f>SUM(A201:C201)</f>
        <v>0</v>
      </c>
      <c r="E201" s="1002"/>
    </row>
    <row r="202" spans="1:6">
      <c r="A202" s="133" t="s">
        <v>228</v>
      </c>
      <c r="B202" s="133"/>
      <c r="C202" s="107" t="s">
        <v>35</v>
      </c>
      <c r="D202" s="1001" t="s">
        <v>35</v>
      </c>
      <c r="E202" s="1001"/>
    </row>
    <row r="203" spans="1:6">
      <c r="A203" s="141"/>
      <c r="B203" s="142" t="s">
        <v>22</v>
      </c>
      <c r="C203" s="511" t="s">
        <v>35</v>
      </c>
      <c r="D203" s="1008" t="s">
        <v>35</v>
      </c>
      <c r="E203" s="1008"/>
    </row>
    <row r="204" spans="1:6">
      <c r="A204" s="133" t="s">
        <v>52</v>
      </c>
      <c r="B204" s="133"/>
      <c r="C204" s="109">
        <f>SUM(C205)</f>
        <v>80000</v>
      </c>
      <c r="D204" s="1001">
        <f>SUM(D205)</f>
        <v>80000</v>
      </c>
      <c r="E204" s="1001"/>
    </row>
    <row r="205" spans="1:6">
      <c r="A205" s="141"/>
      <c r="B205" s="142" t="s">
        <v>4</v>
      </c>
      <c r="C205" s="113">
        <f>SUM(แผนงานสร้างความเข้มแข็งของชุมชน!H96)</f>
        <v>80000</v>
      </c>
      <c r="D205" s="1008">
        <f>SUM(A205:C205)</f>
        <v>80000</v>
      </c>
      <c r="E205" s="1008"/>
    </row>
    <row r="206" spans="1:6" ht="24.75" thickBot="1">
      <c r="A206" s="1026" t="s">
        <v>1</v>
      </c>
      <c r="B206" s="1026"/>
      <c r="C206" s="152">
        <f>SUM(C191,C194,C199,C204)</f>
        <v>215000</v>
      </c>
      <c r="D206" s="1006">
        <f>SUM(D191,D194,D199,D204)</f>
        <v>215000</v>
      </c>
      <c r="E206" s="1006"/>
    </row>
    <row r="207" spans="1:6" ht="24.75" thickTop="1">
      <c r="A207" s="145"/>
      <c r="B207" s="145"/>
      <c r="C207" s="128"/>
      <c r="D207" s="128"/>
      <c r="E207" s="15"/>
      <c r="F207" s="15"/>
    </row>
    <row r="208" spans="1:6">
      <c r="A208" s="145"/>
      <c r="B208" s="145"/>
      <c r="C208" s="128"/>
      <c r="D208" s="128"/>
      <c r="E208" s="15"/>
      <c r="F208" s="15"/>
    </row>
    <row r="209" spans="1:6">
      <c r="A209" s="145"/>
      <c r="B209" s="145"/>
      <c r="C209" s="128"/>
      <c r="D209" s="128"/>
      <c r="E209" s="15"/>
      <c r="F209" s="15"/>
    </row>
    <row r="210" spans="1:6">
      <c r="A210" s="145"/>
      <c r="B210" s="145"/>
      <c r="C210" s="128"/>
      <c r="D210" s="128"/>
      <c r="E210" s="15"/>
      <c r="F210" s="15"/>
    </row>
    <row r="211" spans="1:6">
      <c r="A211" s="145"/>
      <c r="B211" s="145"/>
      <c r="C211" s="128"/>
      <c r="D211" s="128"/>
      <c r="E211" s="15"/>
      <c r="F211" s="15"/>
    </row>
    <row r="212" spans="1:6">
      <c r="A212" s="145"/>
      <c r="B212" s="145"/>
      <c r="C212" s="128"/>
      <c r="D212" s="128"/>
      <c r="E212" s="15"/>
      <c r="F212" s="15"/>
    </row>
    <row r="213" spans="1:6">
      <c r="A213" s="145"/>
      <c r="B213" s="145"/>
      <c r="C213" s="128"/>
      <c r="D213" s="128"/>
      <c r="E213" s="15"/>
      <c r="F213" s="15"/>
    </row>
    <row r="214" spans="1:6">
      <c r="A214" s="145"/>
      <c r="B214" s="145"/>
      <c r="C214" s="128"/>
      <c r="D214" s="128"/>
      <c r="E214" s="15"/>
      <c r="F214" s="15"/>
    </row>
    <row r="215" spans="1:6">
      <c r="A215" s="145"/>
      <c r="B215" s="145"/>
      <c r="C215" s="128"/>
      <c r="D215" s="128"/>
      <c r="E215" s="15"/>
      <c r="F215" s="15"/>
    </row>
    <row r="216" spans="1:6">
      <c r="A216" s="145"/>
      <c r="B216" s="145"/>
      <c r="C216" s="128"/>
      <c r="D216" s="128"/>
      <c r="E216" s="15"/>
      <c r="F216" s="15"/>
    </row>
    <row r="217" spans="1:6" ht="23.25" customHeight="1">
      <c r="A217" s="815" t="s">
        <v>158</v>
      </c>
      <c r="B217" s="815"/>
      <c r="C217" s="817"/>
      <c r="D217" s="153"/>
      <c r="E217" s="153"/>
    </row>
    <row r="218" spans="1:6" ht="45" customHeight="1">
      <c r="A218" s="978" t="s">
        <v>771</v>
      </c>
      <c r="B218" s="979"/>
      <c r="C218" s="995" t="s">
        <v>88</v>
      </c>
      <c r="D218" s="982" t="s">
        <v>89</v>
      </c>
      <c r="E218" s="995" t="s">
        <v>1</v>
      </c>
      <c r="F218" s="146"/>
    </row>
    <row r="219" spans="1:6" ht="30.75" customHeight="1">
      <c r="A219" s="980"/>
      <c r="B219" s="981"/>
      <c r="C219" s="983"/>
      <c r="D219" s="983"/>
      <c r="E219" s="983"/>
      <c r="F219" s="146"/>
    </row>
    <row r="220" spans="1:6">
      <c r="A220" s="133" t="s">
        <v>54</v>
      </c>
      <c r="B220" s="133"/>
      <c r="C220" s="109">
        <f>SUM(C221:C222)</f>
        <v>0</v>
      </c>
      <c r="D220" s="109">
        <f>SUM(D221:D222)</f>
        <v>0</v>
      </c>
      <c r="E220" s="109">
        <f>SUM(E221:E222)</f>
        <v>0</v>
      </c>
      <c r="F220" s="147"/>
    </row>
    <row r="221" spans="1:6">
      <c r="A221" s="134"/>
      <c r="B221" s="135" t="s">
        <v>75</v>
      </c>
      <c r="C221" s="113">
        <v>0</v>
      </c>
      <c r="D221" s="113">
        <v>0</v>
      </c>
      <c r="E221" s="148">
        <f>SUM(C221)</f>
        <v>0</v>
      </c>
      <c r="F221" s="147"/>
    </row>
    <row r="222" spans="1:6">
      <c r="A222" s="136"/>
      <c r="B222" s="137" t="s">
        <v>76</v>
      </c>
      <c r="C222" s="116"/>
      <c r="D222" s="138">
        <v>0</v>
      </c>
      <c r="E222" s="149">
        <f>SUM(C222)</f>
        <v>0</v>
      </c>
      <c r="F222" s="147"/>
    </row>
    <row r="223" spans="1:6">
      <c r="A223" s="133" t="s">
        <v>132</v>
      </c>
      <c r="B223" s="133"/>
      <c r="C223" s="109">
        <f>SUM(C224:C227)</f>
        <v>0</v>
      </c>
      <c r="D223" s="109">
        <f>SUM(D224:D227)</f>
        <v>545000</v>
      </c>
      <c r="E223" s="109">
        <f>SUM(C223:D223)</f>
        <v>545000</v>
      </c>
      <c r="F223" s="147"/>
    </row>
    <row r="224" spans="1:6">
      <c r="A224" s="134"/>
      <c r="B224" s="135" t="s">
        <v>3</v>
      </c>
      <c r="C224" s="113">
        <v>0</v>
      </c>
      <c r="D224" s="113"/>
      <c r="E224" s="148">
        <f>SUM(C224)</f>
        <v>0</v>
      </c>
      <c r="F224" s="147"/>
    </row>
    <row r="225" spans="1:6">
      <c r="A225" s="139"/>
      <c r="B225" s="140" t="s">
        <v>9</v>
      </c>
      <c r="C225" s="119"/>
      <c r="D225" s="113">
        <f>SUM(แผนงานศาสนาวัฒนธรรมและนันทนาการ!H5)</f>
        <v>545000</v>
      </c>
      <c r="E225" s="113">
        <f>SUM(C225:D225)</f>
        <v>545000</v>
      </c>
      <c r="F225" s="147"/>
    </row>
    <row r="226" spans="1:6">
      <c r="A226" s="139"/>
      <c r="B226" s="140" t="s">
        <v>20</v>
      </c>
      <c r="C226" s="119"/>
      <c r="D226" s="113">
        <v>0</v>
      </c>
      <c r="E226" s="113">
        <f>SUM(C226:D226)</f>
        <v>0</v>
      </c>
      <c r="F226" s="147"/>
    </row>
    <row r="227" spans="1:6">
      <c r="A227" s="136"/>
      <c r="B227" s="137" t="s">
        <v>21</v>
      </c>
      <c r="C227" s="116">
        <v>0</v>
      </c>
      <c r="D227" s="138">
        <v>0</v>
      </c>
      <c r="E227" s="149">
        <f>SUM(C227)</f>
        <v>0</v>
      </c>
      <c r="F227" s="147"/>
    </row>
    <row r="228" spans="1:6">
      <c r="A228" s="133" t="s">
        <v>77</v>
      </c>
      <c r="B228" s="133"/>
      <c r="C228" s="109">
        <f>SUM(C229)</f>
        <v>0</v>
      </c>
      <c r="D228" s="109">
        <f>SUM(D229)</f>
        <v>0</v>
      </c>
      <c r="E228" s="109">
        <f>SUM(E229)</f>
        <v>0</v>
      </c>
      <c r="F228" s="147"/>
    </row>
    <row r="229" spans="1:6">
      <c r="A229" s="141"/>
      <c r="B229" s="142" t="s">
        <v>0</v>
      </c>
      <c r="C229" s="138">
        <v>0</v>
      </c>
      <c r="D229" s="138">
        <f>SUM(แผนงานสาธารณสุข!H688)</f>
        <v>0</v>
      </c>
      <c r="E229" s="149">
        <f>SUM(C229:D229)</f>
        <v>0</v>
      </c>
      <c r="F229" s="147"/>
    </row>
    <row r="230" spans="1:6">
      <c r="A230" s="133" t="s">
        <v>228</v>
      </c>
      <c r="B230" s="133"/>
      <c r="C230" s="107" t="s">
        <v>35</v>
      </c>
      <c r="D230" s="107" t="s">
        <v>35</v>
      </c>
      <c r="E230" s="107" t="s">
        <v>35</v>
      </c>
      <c r="F230" s="147"/>
    </row>
    <row r="231" spans="1:6">
      <c r="A231" s="141"/>
      <c r="B231" s="142" t="s">
        <v>22</v>
      </c>
      <c r="C231" s="511" t="s">
        <v>35</v>
      </c>
      <c r="D231" s="511" t="s">
        <v>35</v>
      </c>
      <c r="E231" s="519" t="s">
        <v>35</v>
      </c>
      <c r="F231" s="147"/>
    </row>
    <row r="232" spans="1:6">
      <c r="A232" s="133" t="s">
        <v>52</v>
      </c>
      <c r="B232" s="150"/>
      <c r="C232" s="109">
        <f>SUM(C233)</f>
        <v>0</v>
      </c>
      <c r="D232" s="109">
        <f>SUM(D233)</f>
        <v>170000</v>
      </c>
      <c r="E232" s="109">
        <f>SUM(C232:D232)</f>
        <v>170000</v>
      </c>
      <c r="F232" s="147"/>
    </row>
    <row r="233" spans="1:6">
      <c r="A233" s="141"/>
      <c r="B233" s="142" t="s">
        <v>4</v>
      </c>
      <c r="C233" s="138"/>
      <c r="D233" s="138">
        <f>SUM(แผนงานศาสนาวัฒนธรรมและนันทนาการ!H96)</f>
        <v>170000</v>
      </c>
      <c r="E233" s="113">
        <f>SUM(C233:D233)</f>
        <v>170000</v>
      </c>
      <c r="F233" s="147"/>
    </row>
    <row r="234" spans="1:6">
      <c r="A234" s="136"/>
      <c r="B234" s="137"/>
      <c r="C234" s="116"/>
      <c r="D234" s="116"/>
      <c r="E234" s="116"/>
      <c r="F234" s="15"/>
    </row>
    <row r="235" spans="1:6" ht="24.75" thickBot="1">
      <c r="A235" s="1003" t="s">
        <v>1</v>
      </c>
      <c r="B235" s="1004"/>
      <c r="C235" s="152">
        <f>SUM(C220,C223,C228,C232)</f>
        <v>0</v>
      </c>
      <c r="D235" s="152">
        <f>SUM(D220,D223,D228,D232)</f>
        <v>715000</v>
      </c>
      <c r="E235" s="152">
        <f>SUM(E220,E223,E228,E232)</f>
        <v>715000</v>
      </c>
      <c r="F235" s="128"/>
    </row>
    <row r="236" spans="1:6" ht="24.75" thickTop="1"/>
    <row r="248" spans="1:5">
      <c r="A248" s="815" t="s">
        <v>69</v>
      </c>
      <c r="B248" s="815"/>
    </row>
    <row r="249" spans="1:5" ht="24" customHeight="1">
      <c r="A249" s="978" t="s">
        <v>771</v>
      </c>
      <c r="B249" s="979"/>
      <c r="C249" s="982" t="s">
        <v>90</v>
      </c>
      <c r="D249" s="982" t="s">
        <v>2397</v>
      </c>
      <c r="E249" s="992" t="s">
        <v>1</v>
      </c>
    </row>
    <row r="250" spans="1:5" ht="40.5" customHeight="1">
      <c r="A250" s="980"/>
      <c r="B250" s="981"/>
      <c r="C250" s="983"/>
      <c r="D250" s="983"/>
      <c r="E250" s="993"/>
    </row>
    <row r="251" spans="1:5">
      <c r="A251" s="133" t="s">
        <v>54</v>
      </c>
      <c r="B251" s="133"/>
      <c r="C251" s="109">
        <f>SUM(C252:C253)</f>
        <v>0</v>
      </c>
      <c r="D251" s="109">
        <f>SUM(D252:D253)</f>
        <v>0</v>
      </c>
      <c r="E251" s="109">
        <f>SUM(E252:E253)</f>
        <v>0</v>
      </c>
    </row>
    <row r="252" spans="1:5">
      <c r="A252" s="134"/>
      <c r="B252" s="135" t="s">
        <v>75</v>
      </c>
      <c r="C252" s="113"/>
      <c r="D252" s="113">
        <f>SUM(A252:C252)</f>
        <v>0</v>
      </c>
      <c r="E252" s="113">
        <f>SUM(B252:D252)</f>
        <v>0</v>
      </c>
    </row>
    <row r="253" spans="1:5">
      <c r="A253" s="136"/>
      <c r="B253" s="137" t="s">
        <v>76</v>
      </c>
      <c r="C253" s="116"/>
      <c r="D253" s="138">
        <f>SUM(A253:C253)</f>
        <v>0</v>
      </c>
      <c r="E253" s="138">
        <f>SUM(B253:D253)</f>
        <v>0</v>
      </c>
    </row>
    <row r="254" spans="1:5">
      <c r="A254" s="133" t="s">
        <v>132</v>
      </c>
      <c r="B254" s="133"/>
      <c r="C254" s="109">
        <f>SUM(C255:C258)</f>
        <v>60000</v>
      </c>
      <c r="D254" s="109">
        <f>SUM(D255:D258)</f>
        <v>10000</v>
      </c>
      <c r="E254" s="109">
        <f>SUM(E255:E258)</f>
        <v>70000</v>
      </c>
    </row>
    <row r="255" spans="1:5">
      <c r="A255" s="134"/>
      <c r="B255" s="135" t="s">
        <v>3</v>
      </c>
      <c r="C255" s="113"/>
      <c r="D255" s="113">
        <f>SUM(A255:C255)</f>
        <v>0</v>
      </c>
      <c r="E255" s="113">
        <f>SUM(B255:D255)</f>
        <v>0</v>
      </c>
    </row>
    <row r="256" spans="1:5">
      <c r="A256" s="139"/>
      <c r="B256" s="140" t="s">
        <v>9</v>
      </c>
      <c r="C256" s="119">
        <f>SUM(แผนงานการเกษตร!H5)</f>
        <v>60000</v>
      </c>
      <c r="D256" s="113">
        <v>10000</v>
      </c>
      <c r="E256" s="113">
        <f>SUM(B256:D256)</f>
        <v>70000</v>
      </c>
    </row>
    <row r="257" spans="1:5">
      <c r="A257" s="139"/>
      <c r="B257" s="140" t="s">
        <v>20</v>
      </c>
      <c r="C257" s="119"/>
      <c r="D257" s="113">
        <f>SUM(A257:C257)</f>
        <v>0</v>
      </c>
      <c r="E257" s="113">
        <f>SUM(B257:D257)</f>
        <v>0</v>
      </c>
    </row>
    <row r="258" spans="1:5">
      <c r="A258" s="136"/>
      <c r="B258" s="137" t="s">
        <v>21</v>
      </c>
      <c r="C258" s="116"/>
      <c r="D258" s="138">
        <f>SUM(A258:C258)</f>
        <v>0</v>
      </c>
      <c r="E258" s="138">
        <f>SUM(B258:D258)</f>
        <v>0</v>
      </c>
    </row>
    <row r="259" spans="1:5">
      <c r="A259" s="133" t="s">
        <v>77</v>
      </c>
      <c r="B259" s="133"/>
      <c r="C259" s="109">
        <f>SUM(C260)</f>
        <v>0</v>
      </c>
      <c r="D259" s="109">
        <f>SUM(D260)</f>
        <v>0</v>
      </c>
      <c r="E259" s="109">
        <f>SUM(E260)</f>
        <v>0</v>
      </c>
    </row>
    <row r="260" spans="1:5">
      <c r="A260" s="141"/>
      <c r="B260" s="142" t="s">
        <v>0</v>
      </c>
      <c r="C260" s="138"/>
      <c r="D260" s="138">
        <f>SUM(A260:C260)</f>
        <v>0</v>
      </c>
      <c r="E260" s="138">
        <f>SUM(B260:D260)</f>
        <v>0</v>
      </c>
    </row>
    <row r="261" spans="1:5">
      <c r="A261" s="141"/>
      <c r="B261" s="142" t="s">
        <v>23</v>
      </c>
      <c r="C261" s="138"/>
      <c r="D261" s="138">
        <f>SUM(A261:C261)</f>
        <v>0</v>
      </c>
      <c r="E261" s="138">
        <f>SUM(B261:D261)</f>
        <v>0</v>
      </c>
    </row>
    <row r="262" spans="1:5">
      <c r="A262" s="133" t="s">
        <v>228</v>
      </c>
      <c r="B262" s="133"/>
      <c r="C262" s="107" t="s">
        <v>35</v>
      </c>
      <c r="D262" s="107" t="s">
        <v>35</v>
      </c>
      <c r="E262" s="923" t="s">
        <v>35</v>
      </c>
    </row>
    <row r="263" spans="1:5">
      <c r="A263" s="141"/>
      <c r="B263" s="142" t="s">
        <v>22</v>
      </c>
      <c r="C263" s="511" t="s">
        <v>35</v>
      </c>
      <c r="D263" s="511" t="s">
        <v>35</v>
      </c>
      <c r="E263" s="511" t="s">
        <v>35</v>
      </c>
    </row>
    <row r="264" spans="1:5">
      <c r="A264" s="133" t="s">
        <v>52</v>
      </c>
      <c r="B264" s="133"/>
      <c r="C264" s="109">
        <f>SUM(C265)</f>
        <v>0</v>
      </c>
      <c r="D264" s="109">
        <f>SUM(D265)</f>
        <v>0</v>
      </c>
      <c r="E264" s="109">
        <f>SUM(E265)</f>
        <v>0</v>
      </c>
    </row>
    <row r="265" spans="1:5">
      <c r="A265" s="141"/>
      <c r="B265" s="142" t="s">
        <v>4</v>
      </c>
      <c r="C265" s="113">
        <v>0</v>
      </c>
      <c r="D265" s="113">
        <f>SUM(A265:C265)</f>
        <v>0</v>
      </c>
      <c r="E265" s="113">
        <f>SUM(B265:D265)</f>
        <v>0</v>
      </c>
    </row>
    <row r="266" spans="1:5" ht="24.75" thickBot="1">
      <c r="A266" s="1003" t="s">
        <v>1</v>
      </c>
      <c r="B266" s="1004"/>
      <c r="C266" s="152">
        <f>SUM(C251,C254,C259,C264)</f>
        <v>60000</v>
      </c>
      <c r="D266" s="152">
        <f>SUM(D251,D254,D259,D264)</f>
        <v>10000</v>
      </c>
      <c r="E266" s="924">
        <f>SUM(E251,E254,E259,E264)</f>
        <v>70000</v>
      </c>
    </row>
    <row r="267" spans="1:5" ht="24.75" thickTop="1"/>
    <row r="279" spans="1:4">
      <c r="A279" s="815" t="s">
        <v>68</v>
      </c>
      <c r="B279" s="815"/>
    </row>
    <row r="280" spans="1:4" ht="24" customHeight="1">
      <c r="A280" s="978" t="s">
        <v>771</v>
      </c>
      <c r="B280" s="979"/>
      <c r="C280" s="982" t="s">
        <v>247</v>
      </c>
      <c r="D280" s="992" t="s">
        <v>1</v>
      </c>
    </row>
    <row r="281" spans="1:4" ht="47.25" customHeight="1">
      <c r="A281" s="980"/>
      <c r="B281" s="981"/>
      <c r="C281" s="983"/>
      <c r="D281" s="993"/>
    </row>
    <row r="282" spans="1:4">
      <c r="A282" s="133" t="s">
        <v>54</v>
      </c>
      <c r="B282" s="133"/>
      <c r="C282" s="109">
        <f>SUM(C283:C284)</f>
        <v>0</v>
      </c>
      <c r="D282" s="109">
        <f>SUM(D283:D284)</f>
        <v>0</v>
      </c>
    </row>
    <row r="283" spans="1:4">
      <c r="A283" s="134"/>
      <c r="B283" s="135" t="s">
        <v>75</v>
      </c>
      <c r="C283" s="113"/>
      <c r="D283" s="113">
        <f>SUM(A283:C283)</f>
        <v>0</v>
      </c>
    </row>
    <row r="284" spans="1:4">
      <c r="A284" s="136"/>
      <c r="B284" s="137" t="s">
        <v>76</v>
      </c>
      <c r="C284" s="116"/>
      <c r="D284" s="138">
        <f>SUM(A284:C284)</f>
        <v>0</v>
      </c>
    </row>
    <row r="285" spans="1:4">
      <c r="A285" s="133" t="s">
        <v>132</v>
      </c>
      <c r="B285" s="133"/>
      <c r="C285" s="109">
        <f>SUM(C286:C289)</f>
        <v>50000</v>
      </c>
      <c r="D285" s="109">
        <f>SUM(D286:D289)</f>
        <v>50000</v>
      </c>
    </row>
    <row r="286" spans="1:4">
      <c r="A286" s="134"/>
      <c r="B286" s="135" t="s">
        <v>3</v>
      </c>
      <c r="C286" s="113"/>
      <c r="D286" s="113">
        <f>SUM(A286:C286)</f>
        <v>0</v>
      </c>
    </row>
    <row r="287" spans="1:4">
      <c r="A287" s="139"/>
      <c r="B287" s="140" t="s">
        <v>9</v>
      </c>
      <c r="C287" s="119">
        <f>SUM(แผนงานการพาณิชย์!H5)</f>
        <v>50000</v>
      </c>
      <c r="D287" s="113">
        <f>SUM(A287:C287)</f>
        <v>50000</v>
      </c>
    </row>
    <row r="288" spans="1:4">
      <c r="A288" s="139"/>
      <c r="B288" s="140" t="s">
        <v>20</v>
      </c>
      <c r="C288" s="119"/>
      <c r="D288" s="113">
        <f>SUM(A288:C288)</f>
        <v>0</v>
      </c>
    </row>
    <row r="289" spans="1:7">
      <c r="A289" s="136"/>
      <c r="B289" s="137" t="s">
        <v>21</v>
      </c>
      <c r="C289" s="116"/>
      <c r="D289" s="138">
        <f>SUM(A289:C289)</f>
        <v>0</v>
      </c>
    </row>
    <row r="290" spans="1:7">
      <c r="A290" s="133" t="s">
        <v>77</v>
      </c>
      <c r="B290" s="133"/>
      <c r="C290" s="109">
        <f>SUM(C291)</f>
        <v>0</v>
      </c>
      <c r="D290" s="109">
        <f>SUM(D291)</f>
        <v>0</v>
      </c>
    </row>
    <row r="291" spans="1:7">
      <c r="A291" s="141"/>
      <c r="B291" s="142" t="s">
        <v>0</v>
      </c>
      <c r="C291" s="138"/>
      <c r="D291" s="138">
        <f>SUM(A291:C291)</f>
        <v>0</v>
      </c>
    </row>
    <row r="292" spans="1:7">
      <c r="A292" s="133" t="s">
        <v>228</v>
      </c>
      <c r="B292" s="133"/>
      <c r="C292" s="107" t="s">
        <v>35</v>
      </c>
      <c r="D292" s="107" t="s">
        <v>35</v>
      </c>
    </row>
    <row r="293" spans="1:7">
      <c r="A293" s="141"/>
      <c r="B293" s="142" t="s">
        <v>22</v>
      </c>
      <c r="C293" s="511" t="s">
        <v>35</v>
      </c>
      <c r="D293" s="511" t="s">
        <v>35</v>
      </c>
    </row>
    <row r="294" spans="1:7">
      <c r="A294" s="133" t="s">
        <v>52</v>
      </c>
      <c r="B294" s="133"/>
      <c r="C294" s="109">
        <f>SUM(C295)</f>
        <v>0</v>
      </c>
      <c r="D294" s="109">
        <f>SUM(D295)</f>
        <v>0</v>
      </c>
    </row>
    <row r="295" spans="1:7">
      <c r="A295" s="141"/>
      <c r="B295" s="142" t="s">
        <v>4</v>
      </c>
      <c r="C295" s="113"/>
      <c r="D295" s="113">
        <f>SUM(A295:C295)</f>
        <v>0</v>
      </c>
    </row>
    <row r="296" spans="1:7" ht="24.75" thickBot="1">
      <c r="A296" s="1003" t="s">
        <v>1</v>
      </c>
      <c r="B296" s="1004"/>
      <c r="C296" s="152">
        <f>SUM(C282,C285,C290,C294)</f>
        <v>50000</v>
      </c>
      <c r="D296" s="152">
        <f>SUM(D282,D285,D290,D294)</f>
        <v>50000</v>
      </c>
    </row>
    <row r="297" spans="1:7" ht="24.75" thickTop="1">
      <c r="A297" s="145"/>
      <c r="B297" s="145"/>
      <c r="C297" s="128"/>
      <c r="D297" s="128"/>
    </row>
    <row r="298" spans="1:7" ht="23.25" customHeight="1">
      <c r="A298" s="1005" t="s">
        <v>10</v>
      </c>
      <c r="B298" s="1005"/>
      <c r="E298" s="15"/>
      <c r="F298" s="15"/>
      <c r="G298" s="126"/>
    </row>
    <row r="299" spans="1:7" s="129" customFormat="1" ht="18.75" customHeight="1">
      <c r="A299" s="978" t="s">
        <v>771</v>
      </c>
      <c r="B299" s="979"/>
      <c r="C299" s="992" t="s">
        <v>34</v>
      </c>
      <c r="D299" s="992" t="s">
        <v>1</v>
      </c>
      <c r="E299" s="1031"/>
      <c r="F299" s="128"/>
      <c r="G299" s="1033"/>
    </row>
    <row r="300" spans="1:7" s="129" customFormat="1" ht="49.5" customHeight="1">
      <c r="A300" s="980"/>
      <c r="B300" s="981"/>
      <c r="C300" s="993"/>
      <c r="D300" s="993"/>
      <c r="E300" s="1031"/>
      <c r="F300" s="128"/>
      <c r="G300" s="1033"/>
    </row>
    <row r="301" spans="1:7" s="129" customFormat="1" ht="23.25" customHeight="1">
      <c r="A301" s="151" t="s">
        <v>34</v>
      </c>
      <c r="B301" s="150"/>
      <c r="C301" s="143">
        <f>SUM(แผนงานงบกลาง!H1)</f>
        <v>10597642</v>
      </c>
      <c r="D301" s="143">
        <f>SUM(C301)</f>
        <v>10597642</v>
      </c>
      <c r="E301" s="127"/>
      <c r="F301" s="128"/>
      <c r="G301" s="502"/>
    </row>
    <row r="302" spans="1:7" s="129" customFormat="1" ht="23.25" customHeight="1" thickBot="1">
      <c r="A302" s="1003" t="s">
        <v>1</v>
      </c>
      <c r="B302" s="1004"/>
      <c r="C302" s="152">
        <f>SUM(C301)</f>
        <v>10597642</v>
      </c>
      <c r="D302" s="152">
        <f>SUM(D301)</f>
        <v>10597642</v>
      </c>
      <c r="E302" s="127"/>
      <c r="F302" s="128"/>
      <c r="G302" s="502"/>
    </row>
    <row r="303" spans="1:7" s="129" customFormat="1" ht="23.25" customHeight="1" thickTop="1">
      <c r="A303" s="537"/>
      <c r="B303" s="537"/>
      <c r="C303" s="128"/>
      <c r="D303" s="128"/>
      <c r="E303" s="128"/>
      <c r="F303" s="128"/>
      <c r="G303" s="502"/>
    </row>
    <row r="304" spans="1:7" s="129" customFormat="1" ht="23.25" customHeight="1">
      <c r="A304" s="537"/>
      <c r="B304" s="537"/>
      <c r="C304" s="128"/>
      <c r="D304" s="128"/>
      <c r="E304" s="128"/>
      <c r="F304" s="128"/>
      <c r="G304" s="502"/>
    </row>
    <row r="305" spans="1:3">
      <c r="A305" s="20" t="s">
        <v>252</v>
      </c>
      <c r="B305" s="20"/>
      <c r="C305" s="30">
        <f>SUM(F23,E58,F89,E119,D148,G176,D206,E235,E266,D296,D302)</f>
        <v>42692260</v>
      </c>
    </row>
    <row r="306" spans="1:3">
      <c r="B306" s="30"/>
    </row>
  </sheetData>
  <mergeCells count="180">
    <mergeCell ref="E101:G102"/>
    <mergeCell ref="D130:E131"/>
    <mergeCell ref="D135:E135"/>
    <mergeCell ref="E105:G105"/>
    <mergeCell ref="E113:G113"/>
    <mergeCell ref="E114:G114"/>
    <mergeCell ref="D147:E147"/>
    <mergeCell ref="D148:E148"/>
    <mergeCell ref="D189:E190"/>
    <mergeCell ref="D137:E137"/>
    <mergeCell ref="D138:E138"/>
    <mergeCell ref="D139:E139"/>
    <mergeCell ref="D140:E140"/>
    <mergeCell ref="D141:E141"/>
    <mergeCell ref="D143:E143"/>
    <mergeCell ref="D144:E144"/>
    <mergeCell ref="D145:E145"/>
    <mergeCell ref="D146:E146"/>
    <mergeCell ref="F159:F160"/>
    <mergeCell ref="E45:G45"/>
    <mergeCell ref="E46:G46"/>
    <mergeCell ref="E47:G47"/>
    <mergeCell ref="F80:G80"/>
    <mergeCell ref="E51:G51"/>
    <mergeCell ref="E52:G52"/>
    <mergeCell ref="E53:G53"/>
    <mergeCell ref="E56:G56"/>
    <mergeCell ref="E57:G57"/>
    <mergeCell ref="E58:G58"/>
    <mergeCell ref="F71:G72"/>
    <mergeCell ref="F73:G73"/>
    <mergeCell ref="F74:G74"/>
    <mergeCell ref="F75:G75"/>
    <mergeCell ref="F76:G76"/>
    <mergeCell ref="F77:G77"/>
    <mergeCell ref="F78:G78"/>
    <mergeCell ref="F79:G79"/>
    <mergeCell ref="G299:G300"/>
    <mergeCell ref="C76:D76"/>
    <mergeCell ref="G130:G131"/>
    <mergeCell ref="C101:C102"/>
    <mergeCell ref="D101:D102"/>
    <mergeCell ref="G159:G160"/>
    <mergeCell ref="C130:C131"/>
    <mergeCell ref="E159:E160"/>
    <mergeCell ref="C249:C250"/>
    <mergeCell ref="E110:G110"/>
    <mergeCell ref="E111:G111"/>
    <mergeCell ref="E106:G106"/>
    <mergeCell ref="E107:G107"/>
    <mergeCell ref="F86:G86"/>
    <mergeCell ref="F87:G87"/>
    <mergeCell ref="F82:G82"/>
    <mergeCell ref="F83:G83"/>
    <mergeCell ref="F84:G84"/>
    <mergeCell ref="E104:G104"/>
    <mergeCell ref="F85:G85"/>
    <mergeCell ref="E116:G116"/>
    <mergeCell ref="F81:G81"/>
    <mergeCell ref="F88:G88"/>
    <mergeCell ref="F89:G89"/>
    <mergeCell ref="A302:B302"/>
    <mergeCell ref="A206:B206"/>
    <mergeCell ref="C77:D77"/>
    <mergeCell ref="C78:D78"/>
    <mergeCell ref="C79:D79"/>
    <mergeCell ref="C299:C300"/>
    <mergeCell ref="D299:D300"/>
    <mergeCell ref="A189:B190"/>
    <mergeCell ref="A298:B298"/>
    <mergeCell ref="D136:E136"/>
    <mergeCell ref="E299:E300"/>
    <mergeCell ref="A249:B250"/>
    <mergeCell ref="A280:B281"/>
    <mergeCell ref="A299:B300"/>
    <mergeCell ref="A101:B102"/>
    <mergeCell ref="A130:B131"/>
    <mergeCell ref="A159:B160"/>
    <mergeCell ref="E109:G109"/>
    <mergeCell ref="E112:G112"/>
    <mergeCell ref="E103:G103"/>
    <mergeCell ref="D142:E142"/>
    <mergeCell ref="E117:G117"/>
    <mergeCell ref="E118:G118"/>
    <mergeCell ref="E119:G119"/>
    <mergeCell ref="E6:E7"/>
    <mergeCell ref="A23:B23"/>
    <mergeCell ref="A1:G1"/>
    <mergeCell ref="A2:G2"/>
    <mergeCell ref="A3:G3"/>
    <mergeCell ref="D6:D7"/>
    <mergeCell ref="F6:G7"/>
    <mergeCell ref="F8:G8"/>
    <mergeCell ref="F9:G9"/>
    <mergeCell ref="F10:G10"/>
    <mergeCell ref="C6:C7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89:B89"/>
    <mergeCell ref="A119:B119"/>
    <mergeCell ref="C81:D81"/>
    <mergeCell ref="C74:D74"/>
    <mergeCell ref="C80:D80"/>
    <mergeCell ref="E115:G115"/>
    <mergeCell ref="E108:G108"/>
    <mergeCell ref="C41:C42"/>
    <mergeCell ref="C75:D75"/>
    <mergeCell ref="A58:B58"/>
    <mergeCell ref="C71:D72"/>
    <mergeCell ref="C73:D73"/>
    <mergeCell ref="D41:D42"/>
    <mergeCell ref="A70:B70"/>
    <mergeCell ref="A41:B42"/>
    <mergeCell ref="A71:B72"/>
    <mergeCell ref="E48:G48"/>
    <mergeCell ref="E49:G49"/>
    <mergeCell ref="E50:G50"/>
    <mergeCell ref="E54:G54"/>
    <mergeCell ref="E55:G55"/>
    <mergeCell ref="E41:G42"/>
    <mergeCell ref="E43:G43"/>
    <mergeCell ref="E44:G44"/>
    <mergeCell ref="A296:B296"/>
    <mergeCell ref="A176:B176"/>
    <mergeCell ref="A266:B266"/>
    <mergeCell ref="A235:B235"/>
    <mergeCell ref="A218:B219"/>
    <mergeCell ref="E218:E219"/>
    <mergeCell ref="A158:B158"/>
    <mergeCell ref="D194:E194"/>
    <mergeCell ref="D191:E191"/>
    <mergeCell ref="D192:E192"/>
    <mergeCell ref="D206:E206"/>
    <mergeCell ref="D196:E196"/>
    <mergeCell ref="D197:E197"/>
    <mergeCell ref="D198:E198"/>
    <mergeCell ref="D199:E199"/>
    <mergeCell ref="D201:E201"/>
    <mergeCell ref="D200:E200"/>
    <mergeCell ref="D193:E193"/>
    <mergeCell ref="D202:E202"/>
    <mergeCell ref="D203:E203"/>
    <mergeCell ref="D204:E204"/>
    <mergeCell ref="D205:E205"/>
    <mergeCell ref="E249:E250"/>
    <mergeCell ref="A6:B7"/>
    <mergeCell ref="C280:C281"/>
    <mergeCell ref="C88:D88"/>
    <mergeCell ref="C89:D89"/>
    <mergeCell ref="C84:D84"/>
    <mergeCell ref="C85:D85"/>
    <mergeCell ref="D249:D250"/>
    <mergeCell ref="D280:D281"/>
    <mergeCell ref="D218:D219"/>
    <mergeCell ref="D195:E195"/>
    <mergeCell ref="C218:C219"/>
    <mergeCell ref="C83:D83"/>
    <mergeCell ref="C86:D86"/>
    <mergeCell ref="C87:D87"/>
    <mergeCell ref="C189:C190"/>
    <mergeCell ref="D159:D160"/>
    <mergeCell ref="C159:C160"/>
    <mergeCell ref="D132:E132"/>
    <mergeCell ref="D133:E133"/>
    <mergeCell ref="D134:E134"/>
    <mergeCell ref="A148:B148"/>
    <mergeCell ref="A100:B100"/>
    <mergeCell ref="A129:B129"/>
    <mergeCell ref="E71:E72"/>
  </mergeCells>
  <pageMargins left="1.1811023622047245" right="0.39370078740157483" top="0.74803149606299213" bottom="0.74803149606299213" header="0.31496062992125984" footer="0.31496062992125984"/>
  <pageSetup paperSize="9" firstPageNumber="7" orientation="portrait" useFirstPageNumber="1" r:id="rId1"/>
  <headerFooter>
    <oddHeader>&amp;R&amp;"Courier New,ธรรมดา"&amp;12&amp;P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7"/>
  <sheetViews>
    <sheetView view="pageBreakPreview" topLeftCell="A55" zoomScale="150" zoomScaleNormal="150" zoomScaleSheetLayoutView="150" workbookViewId="0">
      <selection activeCell="A58" sqref="A58:C58"/>
    </sheetView>
  </sheetViews>
  <sheetFormatPr defaultRowHeight="24"/>
  <cols>
    <col min="1" max="1" width="13" style="17" customWidth="1"/>
    <col min="2" max="2" width="10.42578125" style="17" customWidth="1"/>
    <col min="3" max="3" width="15.140625" style="17" bestFit="1" customWidth="1"/>
    <col min="4" max="4" width="15.5703125" style="17" bestFit="1" customWidth="1"/>
    <col min="5" max="5" width="9.140625" style="17" customWidth="1"/>
    <col min="6" max="6" width="9.85546875" style="17" customWidth="1"/>
    <col min="7" max="7" width="21.5703125" style="17" hidden="1" customWidth="1"/>
    <col min="8" max="8" width="1.85546875" style="17" hidden="1" customWidth="1"/>
    <col min="9" max="9" width="21.42578125" style="17" customWidth="1"/>
    <col min="10" max="10" width="14.28515625" style="17" hidden="1" customWidth="1"/>
    <col min="11" max="11" width="9.140625" style="17" customWidth="1"/>
    <col min="12" max="16384" width="9.140625" style="17"/>
  </cols>
  <sheetData>
    <row r="1" spans="1:10" s="154" customFormat="1" ht="27" customHeight="1">
      <c r="A1" s="1068" t="s">
        <v>157</v>
      </c>
      <c r="B1" s="1068"/>
      <c r="C1" s="1068"/>
      <c r="D1" s="1068"/>
      <c r="E1" s="1068"/>
      <c r="F1" s="1068"/>
      <c r="G1" s="1068"/>
      <c r="H1" s="1068"/>
      <c r="I1" s="1068"/>
      <c r="J1" s="1068"/>
    </row>
    <row r="2" spans="1:10" ht="23.25" customHeight="1">
      <c r="A2" s="1024" t="s">
        <v>1463</v>
      </c>
      <c r="B2" s="1024"/>
      <c r="C2" s="1024"/>
      <c r="D2" s="1024"/>
      <c r="E2" s="1024"/>
      <c r="F2" s="1024"/>
      <c r="G2" s="1024"/>
      <c r="H2" s="1024"/>
      <c r="I2" s="1024"/>
      <c r="J2" s="1024"/>
    </row>
    <row r="3" spans="1:10" ht="23.25" customHeight="1">
      <c r="A3" s="1024" t="s">
        <v>145</v>
      </c>
      <c r="B3" s="1024"/>
      <c r="C3" s="1024"/>
      <c r="D3" s="1024"/>
      <c r="E3" s="1024"/>
      <c r="F3" s="1024"/>
      <c r="G3" s="1024"/>
      <c r="H3" s="1024"/>
      <c r="I3" s="1024"/>
      <c r="J3" s="1024"/>
    </row>
    <row r="4" spans="1:10" ht="25.5" customHeight="1">
      <c r="A4" s="1024" t="s">
        <v>150</v>
      </c>
      <c r="B4" s="1024"/>
      <c r="C4" s="1024"/>
      <c r="D4" s="1024"/>
      <c r="E4" s="1024"/>
      <c r="F4" s="1024"/>
      <c r="G4" s="1024"/>
      <c r="H4" s="1024"/>
      <c r="I4" s="1024"/>
      <c r="J4" s="1024"/>
    </row>
    <row r="5" spans="1:10" ht="27.75" customHeight="1">
      <c r="B5" s="17" t="s">
        <v>1377</v>
      </c>
    </row>
    <row r="6" spans="1:10" ht="22.5" customHeight="1">
      <c r="A6" s="17" t="s">
        <v>594</v>
      </c>
    </row>
    <row r="7" spans="1:10" ht="27" customHeight="1">
      <c r="A7" s="17" t="s">
        <v>2502</v>
      </c>
    </row>
    <row r="8" spans="1:10" ht="24.75" customHeight="1">
      <c r="A8" s="17" t="s">
        <v>595</v>
      </c>
    </row>
    <row r="9" spans="1:10" ht="24.75" customHeight="1">
      <c r="B9" s="17" t="s">
        <v>1464</v>
      </c>
    </row>
    <row r="10" spans="1:10" ht="30" customHeight="1">
      <c r="B10" s="17" t="s">
        <v>1465</v>
      </c>
    </row>
    <row r="11" spans="1:10" ht="30.75" customHeight="1">
      <c r="B11" s="17" t="s">
        <v>1466</v>
      </c>
      <c r="J11" s="30"/>
    </row>
    <row r="12" spans="1:10" ht="24.75" customHeight="1">
      <c r="A12" s="155">
        <f>SUM(I32)</f>
        <v>42692260</v>
      </c>
      <c r="B12" s="17" t="s">
        <v>30</v>
      </c>
      <c r="J12" s="30"/>
    </row>
    <row r="13" spans="1:10" ht="22.5" customHeight="1">
      <c r="B13" s="17" t="s">
        <v>457</v>
      </c>
    </row>
    <row r="14" spans="1:10" ht="26.25" customHeight="1">
      <c r="A14" s="17" t="s">
        <v>456</v>
      </c>
      <c r="C14" s="30"/>
      <c r="D14" s="820">
        <f>SUM(I32)</f>
        <v>42692260</v>
      </c>
      <c r="E14" s="17" t="s">
        <v>30</v>
      </c>
      <c r="F14" s="17" t="s">
        <v>468</v>
      </c>
    </row>
    <row r="15" spans="1:10" ht="23.25" customHeight="1">
      <c r="A15" s="17" t="s">
        <v>467</v>
      </c>
    </row>
    <row r="16" spans="1:10" ht="22.5" customHeight="1">
      <c r="A16" s="1077" t="s">
        <v>92</v>
      </c>
      <c r="B16" s="1077"/>
      <c r="C16" s="1077"/>
      <c r="D16" s="1077"/>
      <c r="E16" s="1077"/>
      <c r="F16" s="1077"/>
      <c r="G16" s="1077"/>
      <c r="H16" s="1077"/>
      <c r="I16" s="828" t="s">
        <v>29</v>
      </c>
    </row>
    <row r="17" spans="1:10" s="20" customFormat="1" ht="24.75" customHeight="1">
      <c r="A17" s="1078" t="s">
        <v>516</v>
      </c>
      <c r="B17" s="1078"/>
      <c r="C17" s="1078"/>
      <c r="D17" s="1078"/>
      <c r="E17" s="1078"/>
      <c r="F17" s="1078"/>
      <c r="G17" s="1078"/>
      <c r="H17" s="1078"/>
      <c r="I17" s="148">
        <f>SUM(I18:I19)</f>
        <v>14752808</v>
      </c>
      <c r="J17" s="33"/>
    </row>
    <row r="18" spans="1:10" ht="24.75" customHeight="1">
      <c r="A18" s="39"/>
      <c r="B18" s="1062" t="s">
        <v>58</v>
      </c>
      <c r="C18" s="1062"/>
      <c r="D18" s="1062"/>
      <c r="E18" s="1062"/>
      <c r="F18" s="1062"/>
      <c r="G18" s="1062"/>
      <c r="H18" s="1062"/>
      <c r="I18" s="119">
        <f>SUM(แผนงานบริหารทั่วไป!H7)</f>
        <v>13233378</v>
      </c>
      <c r="J18" s="157"/>
    </row>
    <row r="19" spans="1:10" ht="22.5" customHeight="1">
      <c r="A19" s="39"/>
      <c r="B19" s="1062" t="s">
        <v>111</v>
      </c>
      <c r="C19" s="1062"/>
      <c r="D19" s="1062"/>
      <c r="E19" s="1062"/>
      <c r="F19" s="1062"/>
      <c r="G19" s="1062"/>
      <c r="H19" s="1062"/>
      <c r="I19" s="119">
        <f>SUM(แผนงานรักษาความสงบภายใน!H1)</f>
        <v>1519430</v>
      </c>
      <c r="J19" s="157"/>
    </row>
    <row r="20" spans="1:10" s="20" customFormat="1" ht="22.5" customHeight="1">
      <c r="A20" s="1063" t="s">
        <v>60</v>
      </c>
      <c r="B20" s="1064"/>
      <c r="C20" s="1064"/>
      <c r="D20" s="1064"/>
      <c r="E20" s="1064"/>
      <c r="F20" s="1064"/>
      <c r="G20" s="1064"/>
      <c r="H20" s="1065"/>
      <c r="I20" s="158">
        <f>SUM(I21:I26)</f>
        <v>17221810</v>
      </c>
      <c r="J20" s="33"/>
    </row>
    <row r="21" spans="1:10" ht="23.25" customHeight="1">
      <c r="A21" s="39" t="s">
        <v>42</v>
      </c>
      <c r="B21" s="1062" t="s">
        <v>66</v>
      </c>
      <c r="C21" s="1062"/>
      <c r="D21" s="1062"/>
      <c r="E21" s="1062"/>
      <c r="F21" s="1062"/>
      <c r="G21" s="1062"/>
      <c r="H21" s="1062"/>
      <c r="I21" s="119">
        <f>SUM(แผนงานการศึกษา!H1)</f>
        <v>6214625</v>
      </c>
      <c r="J21" s="157"/>
    </row>
    <row r="22" spans="1:10" ht="19.5" customHeight="1">
      <c r="A22" s="159"/>
      <c r="B22" s="1038" t="s">
        <v>62</v>
      </c>
      <c r="C22" s="1039"/>
      <c r="D22" s="1039"/>
      <c r="E22" s="1039"/>
      <c r="F22" s="1039"/>
      <c r="G22" s="1039"/>
      <c r="H22" s="1040"/>
      <c r="I22" s="119">
        <f>SUM(แผนงานสาธารณสุข!H1)</f>
        <v>5402450</v>
      </c>
      <c r="J22" s="157"/>
    </row>
    <row r="23" spans="1:10" ht="21.75" customHeight="1">
      <c r="A23" s="159"/>
      <c r="B23" s="1066" t="s">
        <v>65</v>
      </c>
      <c r="C23" s="1066"/>
      <c r="D23" s="1066"/>
      <c r="E23" s="1066"/>
      <c r="F23" s="1066"/>
      <c r="G23" s="1066"/>
      <c r="H23" s="1066"/>
      <c r="I23" s="119">
        <f>SUM(แผนงานสังคมสงเคราะห์!H1)</f>
        <v>90000</v>
      </c>
      <c r="J23" s="157"/>
    </row>
    <row r="24" spans="1:10" ht="19.5" customHeight="1">
      <c r="A24" s="159"/>
      <c r="B24" s="1038" t="s">
        <v>61</v>
      </c>
      <c r="C24" s="1039"/>
      <c r="D24" s="1039"/>
      <c r="E24" s="1039"/>
      <c r="F24" s="1039"/>
      <c r="G24" s="1039"/>
      <c r="H24" s="1040"/>
      <c r="I24" s="119">
        <f>SUM(แผนงานเคหะและชุมชน!H1)</f>
        <v>4584735</v>
      </c>
      <c r="J24" s="157"/>
    </row>
    <row r="25" spans="1:10" ht="22.5" customHeight="1">
      <c r="A25" s="159"/>
      <c r="B25" s="1041" t="s">
        <v>64</v>
      </c>
      <c r="C25" s="1042"/>
      <c r="D25" s="1042"/>
      <c r="E25" s="1042"/>
      <c r="F25" s="1042"/>
      <c r="G25" s="1042"/>
      <c r="H25" s="1043"/>
      <c r="I25" s="119">
        <f>SUM(แผนงานสร้างความเข้มแข็งของชุมชน!H1)</f>
        <v>215000</v>
      </c>
      <c r="J25" s="157"/>
    </row>
    <row r="26" spans="1:10" ht="21.75" customHeight="1">
      <c r="A26" s="159"/>
      <c r="B26" s="1041" t="s">
        <v>158</v>
      </c>
      <c r="C26" s="1042"/>
      <c r="D26" s="1042"/>
      <c r="E26" s="1042"/>
      <c r="F26" s="1042"/>
      <c r="G26" s="1042"/>
      <c r="H26" s="1043"/>
      <c r="I26" s="119">
        <f>SUM(แผนงานศาสนาวัฒนธรรมและนันทนาการ!H1)</f>
        <v>715000</v>
      </c>
      <c r="J26" s="157"/>
    </row>
    <row r="27" spans="1:10" s="20" customFormat="1" ht="21.75" customHeight="1">
      <c r="A27" s="1063" t="s">
        <v>67</v>
      </c>
      <c r="B27" s="1064"/>
      <c r="C27" s="1064"/>
      <c r="D27" s="1064"/>
      <c r="E27" s="1064"/>
      <c r="F27" s="1064"/>
      <c r="G27" s="1064"/>
      <c r="H27" s="1065"/>
      <c r="I27" s="158">
        <f>SUM(I28:I29)</f>
        <v>120000</v>
      </c>
      <c r="J27" s="33"/>
    </row>
    <row r="28" spans="1:10" ht="19.5" customHeight="1">
      <c r="A28" s="39"/>
      <c r="B28" s="1038" t="s">
        <v>69</v>
      </c>
      <c r="C28" s="1039"/>
      <c r="D28" s="1039"/>
      <c r="E28" s="1039"/>
      <c r="F28" s="1039"/>
      <c r="G28" s="1039"/>
      <c r="H28" s="1040"/>
      <c r="I28" s="119">
        <f>SUM(แผนงานการเกษตร!H1)</f>
        <v>70000</v>
      </c>
      <c r="J28" s="157"/>
    </row>
    <row r="29" spans="1:10" ht="19.5" customHeight="1">
      <c r="A29" s="39"/>
      <c r="B29" s="1038" t="s">
        <v>68</v>
      </c>
      <c r="C29" s="1039"/>
      <c r="D29" s="1039"/>
      <c r="E29" s="1039"/>
      <c r="F29" s="1039"/>
      <c r="G29" s="1039"/>
      <c r="H29" s="1040"/>
      <c r="I29" s="119">
        <f>SUM(แผนงานการพาณิชย์!H1)</f>
        <v>50000</v>
      </c>
      <c r="J29" s="157"/>
    </row>
    <row r="30" spans="1:10" ht="19.5" customHeight="1">
      <c r="A30" s="1074" t="s">
        <v>70</v>
      </c>
      <c r="B30" s="1075"/>
      <c r="C30" s="1075"/>
      <c r="D30" s="1075"/>
      <c r="E30" s="1075"/>
      <c r="F30" s="1075"/>
      <c r="G30" s="1075"/>
      <c r="H30" s="1076"/>
      <c r="I30" s="116">
        <f>SUM(I31)</f>
        <v>10597642</v>
      </c>
      <c r="J30" s="157"/>
    </row>
    <row r="31" spans="1:10" ht="19.5" customHeight="1">
      <c r="A31" s="65"/>
      <c r="B31" s="1044" t="s">
        <v>34</v>
      </c>
      <c r="C31" s="1045"/>
      <c r="D31" s="1045"/>
      <c r="E31" s="1045"/>
      <c r="F31" s="1045"/>
      <c r="G31" s="1045"/>
      <c r="H31" s="1046"/>
      <c r="I31" s="116">
        <f>SUM(แผนงานงบกลาง!H1)</f>
        <v>10597642</v>
      </c>
      <c r="J31" s="157"/>
    </row>
    <row r="32" spans="1:10" s="20" customFormat="1" ht="27" customHeight="1" thickBot="1">
      <c r="A32" s="1059" t="s">
        <v>8</v>
      </c>
      <c r="B32" s="1060"/>
      <c r="C32" s="1060"/>
      <c r="D32" s="1060"/>
      <c r="E32" s="1060"/>
      <c r="F32" s="1060"/>
      <c r="G32" s="1060"/>
      <c r="H32" s="1061"/>
      <c r="I32" s="123">
        <f>SUM(I17,I20,I27,I30)</f>
        <v>42692260</v>
      </c>
      <c r="J32" s="33"/>
    </row>
    <row r="33" spans="1:10" ht="19.5" customHeight="1" thickTop="1">
      <c r="I33" s="19"/>
      <c r="J33" s="157"/>
    </row>
    <row r="34" spans="1:10" ht="19.5" customHeight="1">
      <c r="I34" s="19"/>
      <c r="J34" s="157"/>
    </row>
    <row r="35" spans="1:10" ht="19.5" customHeight="1">
      <c r="I35" s="19"/>
      <c r="J35" s="157"/>
    </row>
    <row r="36" spans="1:10" ht="24.75" customHeight="1">
      <c r="B36" s="17" t="s">
        <v>775</v>
      </c>
      <c r="I36" s="19"/>
      <c r="J36" s="157"/>
    </row>
    <row r="37" spans="1:10" ht="28.5" customHeight="1">
      <c r="A37" s="17" t="s">
        <v>611</v>
      </c>
      <c r="I37" s="19"/>
      <c r="J37" s="157"/>
    </row>
    <row r="38" spans="1:10" ht="19.5" customHeight="1">
      <c r="A38" s="1071" t="s">
        <v>72</v>
      </c>
      <c r="B38" s="1072"/>
      <c r="C38" s="1072"/>
      <c r="D38" s="1072"/>
      <c r="E38" s="1072"/>
      <c r="F38" s="1072"/>
      <c r="G38" s="1072"/>
      <c r="H38" s="1073"/>
      <c r="I38" s="829" t="s">
        <v>29</v>
      </c>
      <c r="J38" s="157"/>
    </row>
    <row r="39" spans="1:10" ht="19.5" customHeight="1">
      <c r="A39" s="1056" t="s">
        <v>34</v>
      </c>
      <c r="B39" s="1057"/>
      <c r="C39" s="1057"/>
      <c r="D39" s="1057"/>
      <c r="E39" s="1057"/>
      <c r="F39" s="1057"/>
      <c r="G39" s="1057"/>
      <c r="H39" s="1058"/>
      <c r="I39" s="107">
        <v>0</v>
      </c>
      <c r="J39" s="157"/>
    </row>
    <row r="40" spans="1:10" ht="21.75" customHeight="1">
      <c r="A40" s="1050" t="s">
        <v>159</v>
      </c>
      <c r="B40" s="1051"/>
      <c r="C40" s="1051"/>
      <c r="D40" s="1051"/>
      <c r="E40" s="1051"/>
      <c r="F40" s="1051"/>
      <c r="G40" s="1051"/>
      <c r="H40" s="1052"/>
      <c r="I40" s="160"/>
      <c r="J40" s="157"/>
    </row>
    <row r="41" spans="1:10" ht="19.5" customHeight="1">
      <c r="A41" s="1053" t="s">
        <v>154</v>
      </c>
      <c r="B41" s="1054"/>
      <c r="C41" s="1054"/>
      <c r="D41" s="1054"/>
      <c r="E41" s="1054"/>
      <c r="F41" s="1054"/>
      <c r="G41" s="1054"/>
      <c r="H41" s="1055"/>
      <c r="I41" s="160"/>
      <c r="J41" s="157"/>
    </row>
    <row r="42" spans="1:10" ht="22.5" customHeight="1">
      <c r="A42" s="1050" t="s">
        <v>160</v>
      </c>
      <c r="B42" s="1051"/>
      <c r="C42" s="1051"/>
      <c r="D42" s="1051"/>
      <c r="E42" s="1051"/>
      <c r="F42" s="1051"/>
      <c r="G42" s="1051"/>
      <c r="H42" s="1052"/>
      <c r="I42" s="160"/>
      <c r="J42" s="157"/>
    </row>
    <row r="43" spans="1:10" ht="19.5" customHeight="1">
      <c r="A43" s="1050" t="s">
        <v>153</v>
      </c>
      <c r="B43" s="1051"/>
      <c r="C43" s="1051"/>
      <c r="D43" s="1051"/>
      <c r="E43" s="1051"/>
      <c r="F43" s="1051"/>
      <c r="G43" s="1051"/>
      <c r="H43" s="1052"/>
      <c r="I43" s="160"/>
      <c r="J43" s="157"/>
    </row>
    <row r="44" spans="1:10" ht="21.75" customHeight="1">
      <c r="A44" s="1050" t="s">
        <v>156</v>
      </c>
      <c r="B44" s="1051"/>
      <c r="C44" s="1051"/>
      <c r="D44" s="1051"/>
      <c r="E44" s="1051"/>
      <c r="F44" s="1051"/>
      <c r="G44" s="1051"/>
      <c r="H44" s="1052"/>
      <c r="I44" s="160"/>
      <c r="J44" s="157"/>
    </row>
    <row r="45" spans="1:10" ht="19.5" customHeight="1">
      <c r="A45" s="1047" t="s">
        <v>161</v>
      </c>
      <c r="B45" s="1048"/>
      <c r="C45" s="1048"/>
      <c r="D45" s="1048"/>
      <c r="E45" s="1048"/>
      <c r="F45" s="1048"/>
      <c r="G45" s="1048"/>
      <c r="H45" s="1049"/>
      <c r="I45" s="161">
        <v>0</v>
      </c>
      <c r="J45" s="157"/>
    </row>
    <row r="46" spans="1:10" ht="19.5" customHeight="1">
      <c r="A46" s="162"/>
      <c r="B46" s="162"/>
      <c r="C46" s="162"/>
      <c r="D46" s="162"/>
      <c r="E46" s="162"/>
      <c r="F46" s="162"/>
      <c r="G46" s="162"/>
      <c r="H46" s="162"/>
      <c r="I46" s="163"/>
      <c r="J46" s="157"/>
    </row>
    <row r="47" spans="1:10" ht="22.5" customHeight="1">
      <c r="B47" s="17" t="s">
        <v>1380</v>
      </c>
    </row>
    <row r="48" spans="1:10" ht="22.5" customHeight="1">
      <c r="A48" s="17" t="s">
        <v>776</v>
      </c>
    </row>
    <row r="49" spans="1:10" ht="26.25" customHeight="1">
      <c r="B49" s="17" t="s">
        <v>162</v>
      </c>
    </row>
    <row r="50" spans="1:10" ht="15.75" customHeight="1"/>
    <row r="51" spans="1:10" ht="26.25" customHeight="1">
      <c r="B51" s="17" t="s">
        <v>2503</v>
      </c>
    </row>
    <row r="52" spans="1:10" ht="26.25" customHeight="1"/>
    <row r="53" spans="1:10" ht="26.25" customHeight="1">
      <c r="E53" s="20" t="s">
        <v>163</v>
      </c>
      <c r="F53" s="20"/>
      <c r="G53" s="34"/>
      <c r="H53" s="34"/>
      <c r="I53" s="34"/>
      <c r="J53" s="34"/>
    </row>
    <row r="54" spans="1:10" ht="26.25" customHeight="1">
      <c r="F54" s="164" t="s">
        <v>631</v>
      </c>
      <c r="G54" s="164"/>
      <c r="H54" s="164"/>
      <c r="I54" s="164"/>
      <c r="J54" s="164"/>
    </row>
    <row r="55" spans="1:10" ht="26.25" customHeight="1">
      <c r="A55" s="1024"/>
      <c r="B55" s="1024"/>
      <c r="C55" s="1024"/>
      <c r="E55" s="17" t="s">
        <v>632</v>
      </c>
      <c r="F55" s="540"/>
      <c r="G55" s="540"/>
      <c r="H55" s="540"/>
      <c r="I55" s="540"/>
      <c r="J55" s="540"/>
    </row>
    <row r="56" spans="1:10" ht="26.25" customHeight="1">
      <c r="A56" s="538"/>
      <c r="B56" s="539" t="s">
        <v>2504</v>
      </c>
      <c r="C56" s="538"/>
      <c r="G56" s="34"/>
      <c r="H56" s="34"/>
      <c r="I56" s="34"/>
      <c r="J56" s="34"/>
    </row>
    <row r="57" spans="1:10" ht="26.25" customHeight="1">
      <c r="F57" s="17" t="s">
        <v>18</v>
      </c>
    </row>
    <row r="58" spans="1:10" ht="22.5" customHeight="1">
      <c r="A58" s="1069" t="s">
        <v>1378</v>
      </c>
      <c r="B58" s="1070"/>
      <c r="C58" s="1070"/>
    </row>
    <row r="59" spans="1:10" ht="22.5" customHeight="1">
      <c r="A59" s="524" t="s">
        <v>2390</v>
      </c>
      <c r="B59" s="679"/>
      <c r="C59" s="164"/>
    </row>
    <row r="60" spans="1:10" ht="22.5" customHeight="1">
      <c r="A60" s="807" t="s">
        <v>630</v>
      </c>
      <c r="B60" s="21"/>
      <c r="G60" s="157"/>
      <c r="H60" s="157"/>
      <c r="I60" s="157"/>
      <c r="J60" s="157"/>
    </row>
    <row r="61" spans="1:10" ht="22.5" customHeight="1">
      <c r="A61" s="807" t="s">
        <v>1381</v>
      </c>
      <c r="B61" s="21"/>
      <c r="G61" s="157"/>
      <c r="H61" s="157"/>
      <c r="I61" s="157"/>
      <c r="J61" s="157"/>
    </row>
    <row r="62" spans="1:10" ht="22.5" customHeight="1">
      <c r="A62" s="21"/>
      <c r="B62" s="21"/>
      <c r="G62" s="157"/>
      <c r="H62" s="157"/>
      <c r="I62" s="157"/>
      <c r="J62" s="157"/>
    </row>
    <row r="63" spans="1:10" ht="22.5" customHeight="1">
      <c r="A63" s="21"/>
      <c r="B63" s="21"/>
      <c r="G63" s="157"/>
      <c r="H63" s="157"/>
      <c r="I63" s="157"/>
      <c r="J63" s="157"/>
    </row>
    <row r="64" spans="1:10" ht="22.5" customHeight="1">
      <c r="A64" s="21"/>
      <c r="B64" s="21"/>
      <c r="G64" s="157"/>
      <c r="H64" s="157"/>
      <c r="I64" s="157"/>
      <c r="J64" s="157"/>
    </row>
    <row r="65" spans="1:10" ht="22.5" customHeight="1">
      <c r="A65" s="21"/>
      <c r="B65" s="21"/>
      <c r="G65" s="157"/>
      <c r="H65" s="157"/>
      <c r="I65" s="157"/>
      <c r="J65" s="157"/>
    </row>
    <row r="66" spans="1:10" ht="22.5" customHeight="1">
      <c r="A66" s="21"/>
      <c r="B66" s="21"/>
      <c r="G66" s="157"/>
      <c r="H66" s="157"/>
      <c r="I66" s="157"/>
      <c r="J66" s="157"/>
    </row>
    <row r="67" spans="1:10" ht="22.5" customHeight="1">
      <c r="A67" s="21"/>
      <c r="B67" s="21"/>
      <c r="G67" s="157"/>
      <c r="H67" s="157"/>
      <c r="I67" s="157"/>
      <c r="J67" s="157"/>
    </row>
    <row r="68" spans="1:10" ht="22.5" customHeight="1">
      <c r="A68" s="21"/>
      <c r="B68" s="21"/>
      <c r="G68" s="157"/>
      <c r="H68" s="157"/>
      <c r="I68" s="157"/>
      <c r="J68" s="157"/>
    </row>
    <row r="69" spans="1:10" ht="22.5" customHeight="1">
      <c r="A69" s="21"/>
      <c r="B69" s="21"/>
      <c r="G69" s="157"/>
      <c r="H69" s="157"/>
      <c r="I69" s="157"/>
      <c r="J69" s="157"/>
    </row>
    <row r="70" spans="1:10" ht="22.5" customHeight="1">
      <c r="A70" s="21"/>
      <c r="B70" s="21"/>
      <c r="G70" s="157"/>
      <c r="H70" s="157"/>
      <c r="I70" s="157"/>
      <c r="J70" s="157"/>
    </row>
    <row r="71" spans="1:10" ht="22.5" customHeight="1">
      <c r="A71" s="21"/>
      <c r="B71" s="21"/>
      <c r="G71" s="157"/>
      <c r="H71" s="157"/>
      <c r="I71" s="157"/>
      <c r="J71" s="157"/>
    </row>
    <row r="72" spans="1:10" ht="22.5" customHeight="1">
      <c r="A72" s="21"/>
      <c r="B72" s="21"/>
      <c r="G72" s="157"/>
      <c r="H72" s="157"/>
      <c r="I72" s="157"/>
      <c r="J72" s="157"/>
    </row>
    <row r="73" spans="1:10" ht="22.5" customHeight="1">
      <c r="A73" s="21"/>
      <c r="B73" s="21"/>
      <c r="G73" s="157"/>
      <c r="H73" s="157"/>
      <c r="I73" s="157"/>
      <c r="J73" s="157"/>
    </row>
    <row r="74" spans="1:10" ht="22.5" customHeight="1">
      <c r="A74" s="21"/>
      <c r="B74" s="21"/>
      <c r="G74" s="157"/>
      <c r="H74" s="157"/>
      <c r="I74" s="157"/>
      <c r="J74" s="157"/>
    </row>
    <row r="75" spans="1:10" ht="22.5" customHeight="1">
      <c r="A75" s="21" t="s">
        <v>593</v>
      </c>
      <c r="B75" s="21"/>
      <c r="G75" s="157"/>
      <c r="H75" s="157"/>
      <c r="I75" s="157"/>
      <c r="J75" s="157"/>
    </row>
    <row r="76" spans="1:10" ht="22.5" customHeight="1">
      <c r="A76" s="1067"/>
      <c r="B76" s="1067"/>
      <c r="C76" s="1067"/>
      <c r="G76" s="1067"/>
      <c r="H76" s="1067"/>
      <c r="I76" s="1067"/>
      <c r="J76" s="1067"/>
    </row>
    <row r="77" spans="1:10" ht="22.5" customHeight="1"/>
  </sheetData>
  <mergeCells count="33">
    <mergeCell ref="G76:J76"/>
    <mergeCell ref="A76:C76"/>
    <mergeCell ref="A1:J1"/>
    <mergeCell ref="A2:J2"/>
    <mergeCell ref="A4:J4"/>
    <mergeCell ref="A55:C55"/>
    <mergeCell ref="A58:C58"/>
    <mergeCell ref="A38:H38"/>
    <mergeCell ref="A3:J3"/>
    <mergeCell ref="A30:H30"/>
    <mergeCell ref="A27:H27"/>
    <mergeCell ref="B28:H28"/>
    <mergeCell ref="B29:H29"/>
    <mergeCell ref="A16:H16"/>
    <mergeCell ref="A17:H17"/>
    <mergeCell ref="B18:H18"/>
    <mergeCell ref="B19:H19"/>
    <mergeCell ref="B21:H21"/>
    <mergeCell ref="A20:H20"/>
    <mergeCell ref="B22:H22"/>
    <mergeCell ref="B23:H23"/>
    <mergeCell ref="B24:H24"/>
    <mergeCell ref="B25:H25"/>
    <mergeCell ref="B26:H26"/>
    <mergeCell ref="B31:H31"/>
    <mergeCell ref="A45:H45"/>
    <mergeCell ref="A44:H44"/>
    <mergeCell ref="A43:H43"/>
    <mergeCell ref="A42:H42"/>
    <mergeCell ref="A41:H41"/>
    <mergeCell ref="A40:H40"/>
    <mergeCell ref="A39:H39"/>
    <mergeCell ref="A32:H32"/>
  </mergeCells>
  <phoneticPr fontId="0" type="noConversion"/>
  <pageMargins left="1.1811023622047245" right="0.19685039370078741" top="0.78740157480314965" bottom="0.19685039370078741" header="0.51181102362204722" footer="0.51181102362204722"/>
  <pageSetup paperSize="9" firstPageNumber="17" orientation="portrait" useFirstPageNumber="1" r:id="rId1"/>
  <headerFooter alignWithMargins="0">
    <oddHeader>&amp;R&amp;"Courier New,ธรรมดา"&amp;12&amp;P&amp;"TH SarabunIT๙,ธรรมดา"&amp;16</oddHeader>
    <oddFooter>&amp;R&amp;"Bodoni MT Black,ธรรมดา"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K108"/>
  <sheetViews>
    <sheetView view="pageBreakPreview" topLeftCell="A82" zoomScaleSheetLayoutView="100" workbookViewId="0">
      <selection activeCell="E83" sqref="E83"/>
    </sheetView>
  </sheetViews>
  <sheetFormatPr defaultRowHeight="24"/>
  <cols>
    <col min="1" max="1" width="32.7109375" style="340" customWidth="1"/>
    <col min="2" max="2" width="16.28515625" style="341" customWidth="1"/>
    <col min="3" max="3" width="16.42578125" style="342" customWidth="1"/>
    <col min="4" max="4" width="15.85546875" style="341" customWidth="1"/>
    <col min="5" max="5" width="15.5703125" style="341" customWidth="1"/>
    <col min="6" max="6" width="16.5703125" style="341" customWidth="1"/>
    <col min="7" max="7" width="9.140625" style="341" customWidth="1"/>
    <col min="8" max="8" width="17" style="342" customWidth="1"/>
    <col min="9" max="16384" width="9.140625" style="340"/>
  </cols>
  <sheetData>
    <row r="1" spans="1:8">
      <c r="A1" s="1079" t="s">
        <v>135</v>
      </c>
      <c r="B1" s="1079"/>
      <c r="C1" s="1079"/>
      <c r="D1" s="1079"/>
      <c r="E1" s="1079"/>
      <c r="F1" s="1079"/>
      <c r="G1" s="1079"/>
      <c r="H1" s="1079"/>
    </row>
    <row r="2" spans="1:8">
      <c r="A2" s="1079" t="s">
        <v>1396</v>
      </c>
      <c r="B2" s="1079"/>
      <c r="C2" s="1079"/>
      <c r="D2" s="1079"/>
      <c r="E2" s="1079"/>
      <c r="F2" s="1079"/>
      <c r="G2" s="1079"/>
      <c r="H2" s="1079"/>
    </row>
    <row r="3" spans="1:8">
      <c r="A3" s="1079" t="s">
        <v>633</v>
      </c>
      <c r="B3" s="1079"/>
      <c r="C3" s="1079"/>
      <c r="D3" s="1079"/>
      <c r="E3" s="1079"/>
      <c r="F3" s="1079"/>
      <c r="G3" s="1079"/>
      <c r="H3" s="1079"/>
    </row>
    <row r="4" spans="1:8" ht="23.25" customHeight="1">
      <c r="A4" s="1092" t="s">
        <v>150</v>
      </c>
      <c r="B4" s="1092"/>
      <c r="C4" s="1092"/>
      <c r="D4" s="1092"/>
      <c r="E4" s="1092"/>
      <c r="F4" s="1092"/>
      <c r="G4" s="1092"/>
      <c r="H4" s="1092"/>
    </row>
    <row r="5" spans="1:8" ht="8.25" customHeight="1">
      <c r="A5" s="541"/>
      <c r="B5" s="541"/>
      <c r="C5" s="541"/>
      <c r="D5" s="541"/>
      <c r="E5" s="541"/>
      <c r="F5" s="541"/>
      <c r="G5" s="541"/>
      <c r="H5" s="541"/>
    </row>
    <row r="6" spans="1:8" ht="21" customHeight="1">
      <c r="A6" s="1093"/>
      <c r="B6" s="1083" t="s">
        <v>147</v>
      </c>
      <c r="C6" s="1084"/>
      <c r="D6" s="1084"/>
      <c r="E6" s="1085"/>
      <c r="F6" s="1080" t="s">
        <v>12</v>
      </c>
      <c r="G6" s="1081"/>
      <c r="H6" s="1082"/>
    </row>
    <row r="7" spans="1:8" ht="21" customHeight="1">
      <c r="A7" s="1094"/>
      <c r="B7" s="1086" t="s">
        <v>148</v>
      </c>
      <c r="C7" s="1089" t="s">
        <v>469</v>
      </c>
      <c r="D7" s="1089" t="s">
        <v>661</v>
      </c>
      <c r="E7" s="1089" t="s">
        <v>662</v>
      </c>
      <c r="F7" s="1089" t="s">
        <v>779</v>
      </c>
      <c r="G7" s="821" t="s">
        <v>164</v>
      </c>
      <c r="H7" s="1086" t="s">
        <v>1438</v>
      </c>
    </row>
    <row r="8" spans="1:8" ht="21" customHeight="1">
      <c r="A8" s="1094"/>
      <c r="B8" s="1087"/>
      <c r="C8" s="1090"/>
      <c r="D8" s="1090"/>
      <c r="E8" s="1090"/>
      <c r="F8" s="1090"/>
      <c r="G8" s="821" t="s">
        <v>165</v>
      </c>
      <c r="H8" s="1087"/>
    </row>
    <row r="9" spans="1:8">
      <c r="A9" s="1095"/>
      <c r="B9" s="1088"/>
      <c r="C9" s="1091"/>
      <c r="D9" s="1091"/>
      <c r="E9" s="1091"/>
      <c r="F9" s="1091"/>
      <c r="G9" s="822" t="s">
        <v>134</v>
      </c>
      <c r="H9" s="1088"/>
    </row>
    <row r="10" spans="1:8">
      <c r="A10" s="343" t="s">
        <v>45</v>
      </c>
      <c r="B10" s="223"/>
      <c r="C10" s="344"/>
      <c r="D10" s="223"/>
      <c r="E10" s="223"/>
      <c r="F10" s="223"/>
      <c r="G10" s="223"/>
      <c r="H10" s="344"/>
    </row>
    <row r="11" spans="1:8">
      <c r="A11" s="212" t="s">
        <v>116</v>
      </c>
      <c r="B11" s="209">
        <v>322738</v>
      </c>
      <c r="C11" s="209">
        <v>382319.5</v>
      </c>
      <c r="D11" s="209">
        <v>434139.5</v>
      </c>
      <c r="E11" s="209">
        <v>466090.99</v>
      </c>
      <c r="F11" s="209">
        <v>500000</v>
      </c>
      <c r="G11" s="345">
        <f>SUM(H11-F11)*100/F11</f>
        <v>-6.4</v>
      </c>
      <c r="H11" s="209">
        <f>SUM(รายละเอียดประมาณการรายรับ!F9)</f>
        <v>468000</v>
      </c>
    </row>
    <row r="12" spans="1:8">
      <c r="A12" s="212" t="s">
        <v>117</v>
      </c>
      <c r="B12" s="209">
        <v>50447</v>
      </c>
      <c r="C12" s="209">
        <v>58748</v>
      </c>
      <c r="D12" s="209">
        <v>47353</v>
      </c>
      <c r="E12" s="209">
        <v>48017</v>
      </c>
      <c r="F12" s="209">
        <v>48000</v>
      </c>
      <c r="G12" s="345">
        <f>SUM(H12-F12)*100/F12</f>
        <v>29.166666666666668</v>
      </c>
      <c r="H12" s="209">
        <f>SUM(รายละเอียดประมาณการรายรับ!F13)</f>
        <v>62000</v>
      </c>
    </row>
    <row r="13" spans="1:8">
      <c r="A13" s="212" t="s">
        <v>118</v>
      </c>
      <c r="B13" s="209">
        <v>94321</v>
      </c>
      <c r="C13" s="209">
        <v>116423.6</v>
      </c>
      <c r="D13" s="209">
        <v>117971</v>
      </c>
      <c r="E13" s="209">
        <v>118931</v>
      </c>
      <c r="F13" s="209">
        <v>110000</v>
      </c>
      <c r="G13" s="345">
        <f>SUM(H13-F13)*100/F13</f>
        <v>9.0909090909090917</v>
      </c>
      <c r="H13" s="209">
        <f>SUM(รายละเอียดประมาณการรายรับ!F16)</f>
        <v>120000</v>
      </c>
    </row>
    <row r="14" spans="1:8">
      <c r="A14" s="346" t="s">
        <v>119</v>
      </c>
      <c r="B14" s="347">
        <v>0</v>
      </c>
      <c r="C14" s="338"/>
      <c r="D14" s="338">
        <v>0</v>
      </c>
      <c r="E14" s="338"/>
      <c r="F14" s="338">
        <v>0</v>
      </c>
      <c r="G14" s="351"/>
      <c r="H14" s="347">
        <v>0</v>
      </c>
    </row>
    <row r="15" spans="1:8" s="348" customFormat="1" ht="23.25">
      <c r="A15" s="217" t="s">
        <v>166</v>
      </c>
      <c r="B15" s="218">
        <f>SUM(B11:B14)</f>
        <v>467506</v>
      </c>
      <c r="C15" s="218">
        <f>SUM(C11:C14)</f>
        <v>557491.1</v>
      </c>
      <c r="D15" s="218">
        <f>SUM(D11:D14)</f>
        <v>599463.5</v>
      </c>
      <c r="E15" s="218">
        <f>SUM(E11:E14)</f>
        <v>633038.99</v>
      </c>
      <c r="F15" s="218">
        <f>SUM(F11:F14)</f>
        <v>658000</v>
      </c>
      <c r="G15" s="559">
        <f>SUM(H15-F15)*100/F15</f>
        <v>-1.21580547112462</v>
      </c>
      <c r="H15" s="218">
        <f>SUM(H11:H14)</f>
        <v>650000</v>
      </c>
    </row>
    <row r="16" spans="1:8" s="348" customFormat="1" ht="46.5">
      <c r="A16" s="381" t="s">
        <v>167</v>
      </c>
      <c r="B16" s="223"/>
      <c r="C16" s="344"/>
      <c r="D16" s="223"/>
      <c r="E16" s="223"/>
      <c r="F16" s="223"/>
      <c r="G16" s="223"/>
      <c r="H16" s="344"/>
    </row>
    <row r="17" spans="1:8" ht="53.25" customHeight="1">
      <c r="A17" s="231" t="s">
        <v>603</v>
      </c>
      <c r="B17" s="209">
        <v>0</v>
      </c>
      <c r="C17" s="208">
        <v>0</v>
      </c>
      <c r="D17" s="209">
        <v>0</v>
      </c>
      <c r="E17" s="209">
        <v>0</v>
      </c>
      <c r="F17" s="209">
        <v>0</v>
      </c>
      <c r="G17" s="209">
        <v>0</v>
      </c>
      <c r="H17" s="208">
        <v>0</v>
      </c>
    </row>
    <row r="18" spans="1:8">
      <c r="A18" s="212" t="s">
        <v>168</v>
      </c>
      <c r="B18" s="209">
        <v>0</v>
      </c>
      <c r="C18" s="208">
        <v>0</v>
      </c>
      <c r="D18" s="209">
        <v>0</v>
      </c>
      <c r="E18" s="209">
        <v>0</v>
      </c>
      <c r="F18" s="209">
        <v>0</v>
      </c>
      <c r="G18" s="209">
        <v>0</v>
      </c>
      <c r="H18" s="208">
        <v>0</v>
      </c>
    </row>
    <row r="19" spans="1:8" ht="48">
      <c r="A19" s="385" t="s">
        <v>169</v>
      </c>
      <c r="B19" s="338">
        <v>560</v>
      </c>
      <c r="C19" s="338">
        <v>1222</v>
      </c>
      <c r="D19" s="338">
        <v>360</v>
      </c>
      <c r="E19" s="338">
        <v>520</v>
      </c>
      <c r="F19" s="338">
        <v>500</v>
      </c>
      <c r="G19" s="558">
        <f>SUM(H19-F19)*100/F19</f>
        <v>20</v>
      </c>
      <c r="H19" s="338">
        <f>SUM(รายละเอียดประมาณการรายรับ!F27)</f>
        <v>600</v>
      </c>
    </row>
    <row r="20" spans="1:8">
      <c r="A20" s="808" t="s">
        <v>186</v>
      </c>
      <c r="B20" s="230">
        <v>211310</v>
      </c>
      <c r="C20" s="230">
        <v>207410</v>
      </c>
      <c r="D20" s="230">
        <v>207630</v>
      </c>
      <c r="E20" s="230">
        <v>181090</v>
      </c>
      <c r="F20" s="230">
        <v>208000</v>
      </c>
      <c r="G20" s="809">
        <f>SUM(H20-F20)*100/F20</f>
        <v>-12.5</v>
      </c>
      <c r="H20" s="230">
        <f>SUM(รายละเอียดประมาณการรายรับ!F31)</f>
        <v>182000</v>
      </c>
    </row>
    <row r="21" spans="1:8" ht="48">
      <c r="A21" s="231" t="s">
        <v>604</v>
      </c>
      <c r="B21" s="209" t="s">
        <v>35</v>
      </c>
      <c r="C21" s="209"/>
      <c r="D21" s="209"/>
      <c r="E21" s="209"/>
      <c r="F21" s="209">
        <v>0</v>
      </c>
      <c r="G21" s="209">
        <v>0</v>
      </c>
      <c r="H21" s="208">
        <v>0</v>
      </c>
    </row>
    <row r="22" spans="1:8" ht="72">
      <c r="A22" s="231" t="s">
        <v>634</v>
      </c>
      <c r="B22" s="209">
        <v>13250</v>
      </c>
      <c r="C22" s="209">
        <v>8100</v>
      </c>
      <c r="D22" s="209">
        <v>9300</v>
      </c>
      <c r="E22" s="209">
        <v>7000</v>
      </c>
      <c r="F22" s="209">
        <v>10000</v>
      </c>
      <c r="G22" s="345">
        <f>SUM(H22-F22)*100/F22</f>
        <v>-25</v>
      </c>
      <c r="H22" s="209">
        <f>SUM(รายละเอียดประมาณการรายรับ!F36)</f>
        <v>7500</v>
      </c>
    </row>
    <row r="23" spans="1:8">
      <c r="A23" s="231" t="s">
        <v>664</v>
      </c>
      <c r="B23" s="209"/>
      <c r="C23" s="209"/>
      <c r="D23" s="209">
        <v>1760</v>
      </c>
      <c r="E23" s="209">
        <v>1890</v>
      </c>
      <c r="F23" s="209">
        <v>2000</v>
      </c>
      <c r="G23" s="345">
        <f>SUM(H23-F23)*100/F23</f>
        <v>0</v>
      </c>
      <c r="H23" s="209">
        <f>SUM(รายละเอียดประมาณการรายรับ!F38)</f>
        <v>2000</v>
      </c>
    </row>
    <row r="24" spans="1:8" ht="48">
      <c r="A24" s="231" t="s">
        <v>635</v>
      </c>
      <c r="B24" s="209">
        <v>2200</v>
      </c>
      <c r="C24" s="209">
        <v>2720</v>
      </c>
      <c r="D24" s="209">
        <v>1220</v>
      </c>
      <c r="E24" s="209">
        <v>2180</v>
      </c>
      <c r="F24" s="209">
        <v>1500</v>
      </c>
      <c r="G24" s="345">
        <f>SUM(H24-F24)*100/F24</f>
        <v>46.666666666666664</v>
      </c>
      <c r="H24" s="209">
        <f>SUM(รายละเอียดประมาณการรายรับ!F41)</f>
        <v>2200</v>
      </c>
    </row>
    <row r="25" spans="1:8">
      <c r="A25" s="231" t="s">
        <v>1310</v>
      </c>
      <c r="B25" s="209"/>
      <c r="C25" s="209"/>
      <c r="D25" s="209"/>
      <c r="E25" s="209">
        <v>62320</v>
      </c>
      <c r="F25" s="209">
        <v>65000</v>
      </c>
      <c r="G25" s="345">
        <f>SUM(H25-F25)*100/F25</f>
        <v>-3.0769230769230771</v>
      </c>
      <c r="H25" s="209">
        <f>SUM(รายละเอียดประมาณการรายรับ!F44)</f>
        <v>63000</v>
      </c>
    </row>
    <row r="26" spans="1:8" ht="48">
      <c r="A26" s="231" t="s">
        <v>793</v>
      </c>
      <c r="B26" s="209">
        <v>16600</v>
      </c>
      <c r="C26" s="209">
        <v>6900</v>
      </c>
      <c r="D26" s="209">
        <v>7150</v>
      </c>
      <c r="E26" s="209">
        <v>9150</v>
      </c>
      <c r="F26" s="209">
        <v>7200</v>
      </c>
      <c r="G26" s="345">
        <f>SUM(H26-F26)*100/F26</f>
        <v>38.888888888888886</v>
      </c>
      <c r="H26" s="209">
        <f>SUM(รายละเอียดประมาณการรายรับ!F46)</f>
        <v>10000</v>
      </c>
    </row>
    <row r="27" spans="1:8" ht="48">
      <c r="A27" s="231" t="s">
        <v>794</v>
      </c>
      <c r="B27" s="209" t="s">
        <v>35</v>
      </c>
      <c r="C27" s="209"/>
      <c r="D27" s="209">
        <v>69360</v>
      </c>
      <c r="E27" s="209"/>
      <c r="F27" s="209">
        <v>0</v>
      </c>
      <c r="G27" s="209"/>
      <c r="H27" s="208">
        <v>0</v>
      </c>
    </row>
    <row r="28" spans="1:8">
      <c r="A28" s="212" t="s">
        <v>1311</v>
      </c>
      <c r="B28" s="209">
        <v>36137.599999999999</v>
      </c>
      <c r="C28" s="209"/>
      <c r="D28" s="209">
        <v>3596</v>
      </c>
      <c r="E28" s="209">
        <v>126535</v>
      </c>
      <c r="F28" s="209">
        <v>51455</v>
      </c>
      <c r="G28" s="345">
        <f>SUM(H28-F28)*100/F28</f>
        <v>45.175395977067339</v>
      </c>
      <c r="H28" s="209">
        <f>SUM(รายละเอียดประมาณการรายรับ!F50)</f>
        <v>74700</v>
      </c>
    </row>
    <row r="29" spans="1:8">
      <c r="A29" s="346" t="s">
        <v>1312</v>
      </c>
      <c r="B29" s="338" t="s">
        <v>35</v>
      </c>
      <c r="C29" s="338"/>
      <c r="D29" s="338"/>
      <c r="E29" s="338"/>
      <c r="F29" s="338">
        <v>0</v>
      </c>
      <c r="G29" s="338"/>
      <c r="H29" s="347">
        <v>0</v>
      </c>
    </row>
    <row r="30" spans="1:8" ht="48">
      <c r="A30" s="808" t="s">
        <v>1313</v>
      </c>
      <c r="B30" s="230" t="s">
        <v>35</v>
      </c>
      <c r="C30" s="230"/>
      <c r="D30" s="230"/>
      <c r="E30" s="230"/>
      <c r="F30" s="230">
        <v>0</v>
      </c>
      <c r="G30" s="230"/>
      <c r="H30" s="229">
        <v>0</v>
      </c>
    </row>
    <row r="31" spans="1:8" ht="48">
      <c r="A31" s="231" t="s">
        <v>1314</v>
      </c>
      <c r="B31" s="209" t="s">
        <v>35</v>
      </c>
      <c r="C31" s="209"/>
      <c r="D31" s="209"/>
      <c r="E31" s="209"/>
      <c r="F31" s="209">
        <v>0</v>
      </c>
      <c r="G31" s="209"/>
      <c r="H31" s="208">
        <v>0</v>
      </c>
    </row>
    <row r="32" spans="1:8" ht="48">
      <c r="A32" s="231" t="s">
        <v>1315</v>
      </c>
      <c r="B32" s="209" t="s">
        <v>35</v>
      </c>
      <c r="C32" s="209"/>
      <c r="D32" s="209"/>
      <c r="E32" s="209"/>
      <c r="F32" s="209">
        <v>0</v>
      </c>
      <c r="G32" s="209"/>
      <c r="H32" s="208">
        <v>0</v>
      </c>
    </row>
    <row r="33" spans="1:8" ht="44.25" customHeight="1">
      <c r="A33" s="231" t="s">
        <v>1316</v>
      </c>
      <c r="B33" s="209">
        <v>3510</v>
      </c>
      <c r="C33" s="209">
        <v>5532</v>
      </c>
      <c r="D33" s="209">
        <v>3788</v>
      </c>
      <c r="E33" s="209">
        <v>2968</v>
      </c>
      <c r="F33" s="209">
        <v>5000</v>
      </c>
      <c r="G33" s="345">
        <f>SUM(H33-F33)*100/F33</f>
        <v>-40</v>
      </c>
      <c r="H33" s="208">
        <f>SUM(รายละเอียดประมาณการรายรับ!F62)</f>
        <v>3000</v>
      </c>
    </row>
    <row r="34" spans="1:8" ht="48">
      <c r="A34" s="231" t="s">
        <v>803</v>
      </c>
      <c r="B34" s="209">
        <v>4575</v>
      </c>
      <c r="C34" s="209">
        <v>5698</v>
      </c>
      <c r="D34" s="209">
        <v>4575</v>
      </c>
      <c r="E34" s="209">
        <v>4175</v>
      </c>
      <c r="F34" s="209">
        <v>5000</v>
      </c>
      <c r="G34" s="345">
        <f>SUM(H34-F34)*100/F34</f>
        <v>0</v>
      </c>
      <c r="H34" s="208">
        <f>SUM(รายละเอียดประมาณการรายรับ!F65)</f>
        <v>5000</v>
      </c>
    </row>
    <row r="35" spans="1:8">
      <c r="A35" s="349" t="s">
        <v>1317</v>
      </c>
      <c r="B35" s="276">
        <v>49710</v>
      </c>
      <c r="C35" s="276">
        <v>76110</v>
      </c>
      <c r="D35" s="276"/>
      <c r="E35" s="276"/>
      <c r="F35" s="276">
        <v>0</v>
      </c>
      <c r="G35" s="351"/>
      <c r="H35" s="350">
        <f>SUM(รายละเอียดประมาณการรายรับ!F67)</f>
        <v>0</v>
      </c>
    </row>
    <row r="36" spans="1:8" s="348" customFormat="1" ht="46.5">
      <c r="A36" s="291" t="s">
        <v>170</v>
      </c>
      <c r="B36" s="218">
        <f>SUM(B17:B35)</f>
        <v>337852.6</v>
      </c>
      <c r="C36" s="218">
        <f>SUM(C17:C35)</f>
        <v>313692</v>
      </c>
      <c r="D36" s="218">
        <f>SUM(D17:D35)</f>
        <v>308739</v>
      </c>
      <c r="E36" s="218">
        <f>SUM(E17:E35)</f>
        <v>397828</v>
      </c>
      <c r="F36" s="218">
        <f>SUM(F17:F35)</f>
        <v>355655</v>
      </c>
      <c r="G36" s="559">
        <f>SUM(H36-F36)*100/F36</f>
        <v>-1.5900240401512702</v>
      </c>
      <c r="H36" s="218">
        <f>SUM(H17:H35)</f>
        <v>350000</v>
      </c>
    </row>
    <row r="37" spans="1:8" s="348" customFormat="1" ht="23.25">
      <c r="A37" s="353" t="s">
        <v>46</v>
      </c>
      <c r="B37" s="354"/>
      <c r="C37" s="355"/>
      <c r="D37" s="354"/>
      <c r="E37" s="354"/>
      <c r="F37" s="354"/>
      <c r="G37" s="354"/>
      <c r="H37" s="355"/>
    </row>
    <row r="38" spans="1:8">
      <c r="A38" s="212" t="s">
        <v>171</v>
      </c>
      <c r="B38" s="209">
        <v>609560</v>
      </c>
      <c r="C38" s="209">
        <v>622610</v>
      </c>
      <c r="D38" s="209">
        <v>720080</v>
      </c>
      <c r="E38" s="209">
        <v>705935</v>
      </c>
      <c r="F38" s="209">
        <v>730000</v>
      </c>
      <c r="G38" s="345">
        <f>SUM(H38-F38)*100/F38</f>
        <v>-4.1095890410958908</v>
      </c>
      <c r="H38" s="209">
        <f>SUM(รายละเอียดประมาณการรายรับ!F71)</f>
        <v>700000</v>
      </c>
    </row>
    <row r="39" spans="1:8">
      <c r="A39" s="212" t="s">
        <v>172</v>
      </c>
      <c r="B39" s="209">
        <v>556438.30000000005</v>
      </c>
      <c r="C39" s="209">
        <v>548748.47</v>
      </c>
      <c r="D39" s="209">
        <v>378729.66</v>
      </c>
      <c r="E39" s="209">
        <v>539975</v>
      </c>
      <c r="F39" s="209">
        <v>500000</v>
      </c>
      <c r="G39" s="345">
        <f>SUM(H39-F39)*100/F39</f>
        <v>6</v>
      </c>
      <c r="H39" s="209">
        <f>SUM(รายละเอียดประมาณการรายรับ!F73)</f>
        <v>530000</v>
      </c>
    </row>
    <row r="40" spans="1:8">
      <c r="A40" s="346" t="s">
        <v>636</v>
      </c>
      <c r="B40" s="338" t="s">
        <v>35</v>
      </c>
      <c r="C40" s="338" t="s">
        <v>35</v>
      </c>
      <c r="D40" s="338" t="s">
        <v>35</v>
      </c>
      <c r="E40" s="338" t="s">
        <v>35</v>
      </c>
      <c r="F40" s="338" t="s">
        <v>35</v>
      </c>
      <c r="G40" s="544" t="s">
        <v>35</v>
      </c>
      <c r="H40" s="338" t="s">
        <v>35</v>
      </c>
    </row>
    <row r="41" spans="1:8" s="348" customFormat="1" ht="23.25">
      <c r="A41" s="217" t="s">
        <v>173</v>
      </c>
      <c r="B41" s="218">
        <f>SUM(B37:B39)</f>
        <v>1165998.3</v>
      </c>
      <c r="C41" s="218">
        <f>SUM(C37:C39)</f>
        <v>1171358.47</v>
      </c>
      <c r="D41" s="218">
        <f>SUM(D37:D39)</f>
        <v>1098809.6599999999</v>
      </c>
      <c r="E41" s="218">
        <f>SUM(E37:E39)</f>
        <v>1245910</v>
      </c>
      <c r="F41" s="218">
        <f>SUM(F38:F39)</f>
        <v>1230000</v>
      </c>
      <c r="G41" s="559">
        <f>SUM(H41-F41)*100/F41</f>
        <v>0</v>
      </c>
      <c r="H41" s="218">
        <f>SUM(H38:H40)</f>
        <v>1230000</v>
      </c>
    </row>
    <row r="42" spans="1:8" s="348" customFormat="1" ht="46.5">
      <c r="A42" s="382" t="s">
        <v>120</v>
      </c>
      <c r="B42" s="218">
        <v>0</v>
      </c>
      <c r="C42" s="218">
        <v>0</v>
      </c>
      <c r="D42" s="218">
        <v>0</v>
      </c>
      <c r="E42" s="218">
        <v>0</v>
      </c>
      <c r="F42" s="218">
        <v>0</v>
      </c>
      <c r="G42" s="218">
        <v>0</v>
      </c>
      <c r="H42" s="357">
        <v>0</v>
      </c>
    </row>
    <row r="43" spans="1:8" s="348" customFormat="1" ht="42">
      <c r="A43" s="542" t="s">
        <v>178</v>
      </c>
      <c r="B43" s="218">
        <v>0</v>
      </c>
      <c r="C43" s="218">
        <v>0</v>
      </c>
      <c r="D43" s="218">
        <v>0</v>
      </c>
      <c r="E43" s="218">
        <v>0</v>
      </c>
      <c r="F43" s="218">
        <v>0</v>
      </c>
      <c r="G43" s="218">
        <v>0</v>
      </c>
      <c r="H43" s="357">
        <v>0</v>
      </c>
    </row>
    <row r="44" spans="1:8" s="348" customFormat="1" ht="23.25">
      <c r="A44" s="343" t="s">
        <v>47</v>
      </c>
      <c r="B44" s="223"/>
      <c r="C44" s="344"/>
      <c r="D44" s="223"/>
      <c r="E44" s="223"/>
      <c r="F44" s="223"/>
      <c r="G44" s="223"/>
      <c r="H44" s="344"/>
    </row>
    <row r="45" spans="1:8">
      <c r="A45" s="212" t="s">
        <v>174</v>
      </c>
      <c r="B45" s="209">
        <v>0</v>
      </c>
      <c r="C45" s="208">
        <v>0</v>
      </c>
      <c r="D45" s="209">
        <v>0</v>
      </c>
      <c r="E45" s="209">
        <v>0</v>
      </c>
      <c r="F45" s="209">
        <v>0</v>
      </c>
      <c r="G45" s="209"/>
      <c r="H45" s="208">
        <v>0</v>
      </c>
    </row>
    <row r="46" spans="1:8">
      <c r="A46" s="212" t="s">
        <v>175</v>
      </c>
      <c r="B46" s="209">
        <v>98200</v>
      </c>
      <c r="C46" s="209">
        <v>48500</v>
      </c>
      <c r="D46" s="209">
        <v>205100</v>
      </c>
      <c r="E46" s="209">
        <v>26000</v>
      </c>
      <c r="F46" s="209">
        <v>28000</v>
      </c>
      <c r="G46" s="345">
        <f>SUM(H46-F46)*100/F46</f>
        <v>6.7857142857142856</v>
      </c>
      <c r="H46" s="209">
        <f>SUM(รายละเอียดประมาณการรายรับ!F81)</f>
        <v>29900</v>
      </c>
    </row>
    <row r="47" spans="1:8">
      <c r="A47" s="212" t="s">
        <v>176</v>
      </c>
      <c r="B47" s="209">
        <v>122</v>
      </c>
      <c r="C47" s="209">
        <v>148</v>
      </c>
      <c r="D47" s="209">
        <v>122</v>
      </c>
      <c r="E47" s="209">
        <v>106</v>
      </c>
      <c r="F47" s="209">
        <v>120</v>
      </c>
      <c r="G47" s="345">
        <f>SUM(H47-F47)*100/F47</f>
        <v>-16.666666666666668</v>
      </c>
      <c r="H47" s="209">
        <f>SUM(รายละเอียดประมาณการรายรับ!F83)</f>
        <v>100</v>
      </c>
    </row>
    <row r="48" spans="1:8">
      <c r="A48" s="346" t="s">
        <v>637</v>
      </c>
      <c r="B48" s="338">
        <v>317012</v>
      </c>
      <c r="C48" s="338">
        <v>242092.88</v>
      </c>
      <c r="D48" s="338">
        <v>253677</v>
      </c>
      <c r="E48" s="338">
        <v>221617.05</v>
      </c>
      <c r="F48" s="338">
        <v>260000</v>
      </c>
      <c r="G48" s="351">
        <f>SUM(H48-F48)*100/F48</f>
        <v>-15.384615384615385</v>
      </c>
      <c r="H48" s="338">
        <f>SUM(รายละเอียดประมาณการรายรับ!F85)</f>
        <v>220000</v>
      </c>
    </row>
    <row r="49" spans="1:63">
      <c r="A49" s="358" t="s">
        <v>177</v>
      </c>
      <c r="B49" s="359">
        <f>SUM(B45:B48)</f>
        <v>415334</v>
      </c>
      <c r="C49" s="359">
        <f>SUM(C45:C48)</f>
        <v>290740.88</v>
      </c>
      <c r="D49" s="360">
        <f>SUM(D45:D48)</f>
        <v>458899</v>
      </c>
      <c r="E49" s="360">
        <f>SUM(E45:E48)</f>
        <v>247723.05</v>
      </c>
      <c r="F49" s="360">
        <f>SUM(F45:F48)</f>
        <v>288120</v>
      </c>
      <c r="G49" s="352">
        <f>SUM(H49-F49)*100/F49</f>
        <v>-13.230598361793698</v>
      </c>
      <c r="H49" s="359">
        <f>SUM(H45:H48)</f>
        <v>250000</v>
      </c>
    </row>
    <row r="50" spans="1:63" s="363" customFormat="1">
      <c r="A50" s="356" t="s">
        <v>122</v>
      </c>
      <c r="B50" s="357">
        <f>SUM(B51)</f>
        <v>0</v>
      </c>
      <c r="C50" s="357">
        <f>SUM(C51)</f>
        <v>0</v>
      </c>
      <c r="D50" s="218">
        <v>0</v>
      </c>
      <c r="E50" s="218">
        <v>0</v>
      </c>
      <c r="F50" s="218">
        <v>0</v>
      </c>
      <c r="G50" s="218">
        <v>0</v>
      </c>
      <c r="H50" s="357">
        <f>SUM(H51)</f>
        <v>0</v>
      </c>
      <c r="I50" s="361"/>
      <c r="J50" s="362"/>
      <c r="K50" s="362"/>
      <c r="L50" s="362"/>
      <c r="M50" s="362"/>
      <c r="N50" s="362"/>
      <c r="O50" s="362"/>
      <c r="P50" s="362"/>
      <c r="Q50" s="362"/>
      <c r="R50" s="362"/>
      <c r="S50" s="362"/>
      <c r="T50" s="362"/>
      <c r="U50" s="362"/>
      <c r="V50" s="362"/>
      <c r="W50" s="362"/>
      <c r="X50" s="362"/>
      <c r="Y50" s="362"/>
      <c r="Z50" s="362"/>
      <c r="AA50" s="362"/>
      <c r="AB50" s="362"/>
      <c r="AC50" s="362"/>
      <c r="AD50" s="362"/>
      <c r="AE50" s="362"/>
      <c r="AF50" s="362"/>
      <c r="AG50" s="362"/>
      <c r="AH50" s="362"/>
      <c r="AI50" s="362"/>
      <c r="AJ50" s="362"/>
      <c r="AK50" s="362"/>
      <c r="AL50" s="362"/>
      <c r="AM50" s="362"/>
      <c r="AN50" s="362"/>
      <c r="AO50" s="362"/>
      <c r="AP50" s="362"/>
      <c r="AQ50" s="362"/>
      <c r="AR50" s="362"/>
      <c r="AS50" s="362"/>
      <c r="AT50" s="362"/>
      <c r="AU50" s="362"/>
      <c r="AV50" s="362"/>
      <c r="AW50" s="362"/>
      <c r="AX50" s="362"/>
      <c r="AY50" s="362"/>
      <c r="AZ50" s="362"/>
      <c r="BA50" s="362"/>
      <c r="BB50" s="362"/>
      <c r="BC50" s="362"/>
      <c r="BD50" s="362"/>
      <c r="BE50" s="362"/>
      <c r="BF50" s="362"/>
      <c r="BG50" s="362"/>
      <c r="BH50" s="362"/>
      <c r="BI50" s="362"/>
      <c r="BJ50" s="362"/>
      <c r="BK50" s="362"/>
    </row>
    <row r="51" spans="1:63" s="363" customFormat="1">
      <c r="A51" s="217" t="s">
        <v>179</v>
      </c>
      <c r="B51" s="219">
        <v>0</v>
      </c>
      <c r="C51" s="364">
        <v>0</v>
      </c>
      <c r="D51" s="219">
        <v>0</v>
      </c>
      <c r="E51" s="219">
        <v>0</v>
      </c>
      <c r="F51" s="219">
        <v>0</v>
      </c>
      <c r="G51" s="219">
        <v>0</v>
      </c>
      <c r="H51" s="364">
        <v>0</v>
      </c>
      <c r="I51" s="361"/>
      <c r="J51" s="362"/>
      <c r="K51" s="362"/>
      <c r="L51" s="362"/>
      <c r="M51" s="362"/>
      <c r="N51" s="362"/>
      <c r="O51" s="362"/>
      <c r="P51" s="362"/>
      <c r="Q51" s="362"/>
      <c r="R51" s="362"/>
      <c r="S51" s="362"/>
      <c r="T51" s="362"/>
      <c r="U51" s="362"/>
      <c r="V51" s="362"/>
      <c r="W51" s="362"/>
      <c r="X51" s="362"/>
      <c r="Y51" s="362"/>
      <c r="Z51" s="362"/>
      <c r="AA51" s="362"/>
      <c r="AB51" s="362"/>
      <c r="AC51" s="362"/>
      <c r="AD51" s="362"/>
      <c r="AE51" s="362"/>
      <c r="AF51" s="362"/>
      <c r="AG51" s="362"/>
      <c r="AH51" s="362"/>
      <c r="AI51" s="362"/>
      <c r="AJ51" s="362"/>
      <c r="AK51" s="362"/>
      <c r="AL51" s="362"/>
      <c r="AM51" s="362"/>
      <c r="AN51" s="362"/>
      <c r="AO51" s="362"/>
      <c r="AP51" s="362"/>
      <c r="AQ51" s="362"/>
      <c r="AR51" s="362"/>
      <c r="AS51" s="362"/>
      <c r="AT51" s="362"/>
      <c r="AU51" s="362"/>
      <c r="AV51" s="362"/>
      <c r="AW51" s="362"/>
      <c r="AX51" s="362"/>
      <c r="AY51" s="362"/>
      <c r="AZ51" s="362"/>
      <c r="BA51" s="362"/>
      <c r="BB51" s="362"/>
      <c r="BC51" s="362"/>
      <c r="BD51" s="362"/>
      <c r="BE51" s="362"/>
      <c r="BF51" s="362"/>
      <c r="BG51" s="362"/>
      <c r="BH51" s="362"/>
      <c r="BI51" s="362"/>
      <c r="BJ51" s="362"/>
      <c r="BK51" s="362"/>
    </row>
    <row r="52" spans="1:63" s="348" customFormat="1" ht="23.25">
      <c r="A52" s="365" t="s">
        <v>48</v>
      </c>
      <c r="B52" s="366"/>
      <c r="C52" s="367"/>
      <c r="D52" s="366"/>
      <c r="E52" s="366"/>
      <c r="F52" s="366"/>
      <c r="G52" s="366"/>
      <c r="H52" s="367"/>
    </row>
    <row r="53" spans="1:63" ht="48">
      <c r="A53" s="383" t="s">
        <v>110</v>
      </c>
      <c r="B53" s="567">
        <v>0</v>
      </c>
      <c r="C53" s="208">
        <v>0</v>
      </c>
      <c r="D53" s="209">
        <v>0</v>
      </c>
      <c r="E53" s="209">
        <v>0</v>
      </c>
      <c r="F53" s="209">
        <v>1000</v>
      </c>
      <c r="G53" s="568">
        <f t="shared" ref="G53:G58" si="0">SUM(H53-F53)*100/F53</f>
        <v>0</v>
      </c>
      <c r="H53" s="209">
        <f>SUM(รายละเอียดประมาณการรายรับ!F93)</f>
        <v>1000</v>
      </c>
    </row>
    <row r="54" spans="1:63" ht="45" customHeight="1">
      <c r="A54" s="812" t="s">
        <v>638</v>
      </c>
      <c r="B54" s="338">
        <v>2472807.65</v>
      </c>
      <c r="C54" s="338">
        <v>3839383.83</v>
      </c>
      <c r="D54" s="338">
        <v>2569451.44</v>
      </c>
      <c r="E54" s="338">
        <v>2593006.33</v>
      </c>
      <c r="F54" s="338">
        <v>2746990</v>
      </c>
      <c r="G54" s="558">
        <f t="shared" si="0"/>
        <v>-5.3509477646442107</v>
      </c>
      <c r="H54" s="813">
        <f>SUM(รายละเอียดประมาณการรายรับ!F95)</f>
        <v>2600000</v>
      </c>
    </row>
    <row r="55" spans="1:63" ht="48">
      <c r="A55" s="810" t="s">
        <v>639</v>
      </c>
      <c r="B55" s="230">
        <v>14914478.92</v>
      </c>
      <c r="C55" s="230">
        <v>13900643.189999999</v>
      </c>
      <c r="D55" s="230">
        <v>15782156.42</v>
      </c>
      <c r="E55" s="230">
        <v>13366801.800000001</v>
      </c>
      <c r="F55" s="230">
        <v>16000000</v>
      </c>
      <c r="G55" s="809">
        <f t="shared" si="0"/>
        <v>-15.7875</v>
      </c>
      <c r="H55" s="811">
        <f>SUM(รายละเอียดประมาณการรายรับ!F97)</f>
        <v>13474000</v>
      </c>
    </row>
    <row r="56" spans="1:63">
      <c r="A56" s="368" t="s">
        <v>123</v>
      </c>
      <c r="B56" s="230">
        <v>126485.49</v>
      </c>
      <c r="C56" s="230">
        <v>121747.13</v>
      </c>
      <c r="D56" s="230">
        <v>463927.11</v>
      </c>
      <c r="E56" s="230">
        <v>112504.83</v>
      </c>
      <c r="F56" s="230">
        <v>500000</v>
      </c>
      <c r="G56" s="345">
        <f t="shared" si="0"/>
        <v>-80</v>
      </c>
      <c r="H56" s="369">
        <f>SUM(รายละเอียดประมาณการรายรับ!F99)</f>
        <v>100000</v>
      </c>
    </row>
    <row r="57" spans="1:63">
      <c r="A57" s="368" t="s">
        <v>124</v>
      </c>
      <c r="B57" s="230">
        <v>968621.92</v>
      </c>
      <c r="C57" s="230">
        <v>1088489.81</v>
      </c>
      <c r="D57" s="230">
        <v>1067759.21</v>
      </c>
      <c r="E57" s="230">
        <v>1082682.19</v>
      </c>
      <c r="F57" s="230">
        <v>1070000</v>
      </c>
      <c r="G57" s="345">
        <f t="shared" si="0"/>
        <v>-6.5420560747663554</v>
      </c>
      <c r="H57" s="369">
        <f>SUM(รายละเอียดประมาณการรายรับ!F101)</f>
        <v>1000000</v>
      </c>
    </row>
    <row r="58" spans="1:63">
      <c r="A58" s="368" t="s">
        <v>125</v>
      </c>
      <c r="B58" s="369">
        <v>1319210.46</v>
      </c>
      <c r="C58" s="369">
        <v>1878403.35</v>
      </c>
      <c r="D58" s="369">
        <v>1952953.86</v>
      </c>
      <c r="E58" s="369">
        <v>2610746.92</v>
      </c>
      <c r="F58" s="369">
        <v>2190000</v>
      </c>
      <c r="G58" s="345">
        <f t="shared" si="0"/>
        <v>18.721461187214611</v>
      </c>
      <c r="H58" s="369">
        <f>SUM(รายละเอียดประมาณการรายรับ!F103)</f>
        <v>2600000</v>
      </c>
    </row>
    <row r="59" spans="1:63">
      <c r="A59" s="368" t="s">
        <v>126</v>
      </c>
      <c r="B59" s="209" t="s">
        <v>35</v>
      </c>
      <c r="C59" s="209" t="s">
        <v>35</v>
      </c>
      <c r="D59" s="209"/>
      <c r="E59" s="209"/>
      <c r="F59" s="209">
        <v>0</v>
      </c>
      <c r="G59" s="345"/>
      <c r="H59" s="369">
        <v>0</v>
      </c>
    </row>
    <row r="60" spans="1:63">
      <c r="A60" s="370" t="s">
        <v>180</v>
      </c>
      <c r="B60" s="209">
        <v>36913.15</v>
      </c>
      <c r="C60" s="209">
        <v>31443.42</v>
      </c>
      <c r="D60" s="209">
        <v>26455.33</v>
      </c>
      <c r="E60" s="209">
        <v>55287.26</v>
      </c>
      <c r="F60" s="209">
        <v>55100</v>
      </c>
      <c r="G60" s="345">
        <f>SUM(H60-F60)*100/F60</f>
        <v>1.633393829401089</v>
      </c>
      <c r="H60" s="369">
        <f>SUM(รายละเอียดประมาณการรายรับ!F107)</f>
        <v>56000</v>
      </c>
    </row>
    <row r="61" spans="1:63" s="371" customFormat="1">
      <c r="A61" s="368" t="s">
        <v>127</v>
      </c>
      <c r="B61" s="209">
        <v>269860.07</v>
      </c>
      <c r="C61" s="209">
        <v>260710.75</v>
      </c>
      <c r="D61" s="209">
        <v>182994.29</v>
      </c>
      <c r="E61" s="209">
        <v>159356.81</v>
      </c>
      <c r="F61" s="209">
        <v>200000</v>
      </c>
      <c r="G61" s="345">
        <f>SUM(H61-F61)*100/F61</f>
        <v>-25</v>
      </c>
      <c r="H61" s="369">
        <f>SUM(รายละเอียดประมาณการรายรับ!F109)</f>
        <v>150000</v>
      </c>
    </row>
    <row r="62" spans="1:63" s="371" customFormat="1" ht="49.5" customHeight="1">
      <c r="A62" s="231" t="s">
        <v>640</v>
      </c>
      <c r="B62" s="384">
        <v>890688</v>
      </c>
      <c r="C62" s="384">
        <v>876251</v>
      </c>
      <c r="D62" s="384">
        <v>800918</v>
      </c>
      <c r="E62" s="384">
        <v>900523</v>
      </c>
      <c r="F62" s="384">
        <v>800000</v>
      </c>
      <c r="G62" s="345">
        <f>SUM(H62-F62)*100/F62</f>
        <v>12.5</v>
      </c>
      <c r="H62" s="384">
        <f>SUM(รายละเอียดประมาณการรายรับ!F112)</f>
        <v>900000</v>
      </c>
    </row>
    <row r="63" spans="1:63" s="371" customFormat="1" ht="26.25" customHeight="1">
      <c r="A63" s="385" t="s">
        <v>641</v>
      </c>
      <c r="B63" s="338">
        <v>0</v>
      </c>
      <c r="C63" s="338">
        <v>0</v>
      </c>
      <c r="D63" s="338">
        <v>0</v>
      </c>
      <c r="E63" s="338">
        <v>0</v>
      </c>
      <c r="F63" s="338">
        <v>0</v>
      </c>
      <c r="G63" s="558"/>
      <c r="H63" s="560">
        <v>0</v>
      </c>
    </row>
    <row r="64" spans="1:63" s="372" customFormat="1" ht="23.25">
      <c r="A64" s="217" t="s">
        <v>181</v>
      </c>
      <c r="B64" s="218">
        <f>SUM(B53:B62)</f>
        <v>20999065.66</v>
      </c>
      <c r="C64" s="218">
        <f>SUM(C53:C62)</f>
        <v>21997072.48</v>
      </c>
      <c r="D64" s="218">
        <f>SUM(D53:D62)</f>
        <v>22846615.659999996</v>
      </c>
      <c r="E64" s="218">
        <f>SUM(E53:E62)</f>
        <v>20880909.140000001</v>
      </c>
      <c r="F64" s="218">
        <f>SUM(F53:F62)</f>
        <v>23563090</v>
      </c>
      <c r="G64" s="559">
        <f>SUM(H64-F64)*100/F64</f>
        <v>-11.38259031391893</v>
      </c>
      <c r="H64" s="218">
        <f>SUM(H53:H63)</f>
        <v>20881000</v>
      </c>
    </row>
    <row r="65" spans="1:8" s="371" customFormat="1">
      <c r="A65" s="353" t="s">
        <v>49</v>
      </c>
      <c r="B65" s="230"/>
      <c r="C65" s="229"/>
      <c r="D65" s="230"/>
      <c r="E65" s="900"/>
      <c r="F65" s="230"/>
      <c r="G65" s="230"/>
      <c r="H65" s="229"/>
    </row>
    <row r="66" spans="1:8" ht="66.75" customHeight="1">
      <c r="A66" s="385" t="s">
        <v>642</v>
      </c>
      <c r="B66" s="338">
        <v>12280679</v>
      </c>
      <c r="C66" s="338">
        <v>11926844</v>
      </c>
      <c r="D66" s="338">
        <v>10281659</v>
      </c>
      <c r="E66" s="338">
        <v>7542905</v>
      </c>
      <c r="F66" s="338">
        <v>7670000</v>
      </c>
      <c r="G66" s="558">
        <f>SUM(H66-F66)*100/F66</f>
        <v>-4.8239895697522819</v>
      </c>
      <c r="H66" s="338">
        <f>SUM(รายละเอียดประมาณการรายรับ!F118)</f>
        <v>7300000</v>
      </c>
    </row>
    <row r="67" spans="1:8" ht="48.75" customHeight="1">
      <c r="A67" s="808" t="s">
        <v>788</v>
      </c>
      <c r="B67" s="230"/>
      <c r="C67" s="230"/>
      <c r="D67" s="230">
        <f>SUM(D68:D79)</f>
        <v>9239145</v>
      </c>
      <c r="E67" s="230"/>
      <c r="F67" s="230"/>
      <c r="G67" s="809"/>
      <c r="H67" s="230"/>
    </row>
    <row r="68" spans="1:8" ht="48.75" customHeight="1">
      <c r="A68" s="231" t="s">
        <v>789</v>
      </c>
      <c r="B68" s="209"/>
      <c r="C68" s="209"/>
      <c r="D68" s="209">
        <v>0</v>
      </c>
      <c r="E68" s="209">
        <v>920656</v>
      </c>
      <c r="F68" s="209">
        <v>920651</v>
      </c>
      <c r="G68" s="345">
        <v>100</v>
      </c>
      <c r="H68" s="209">
        <f>SUM(รายละเอียดประมาณการรายรับ!F120)</f>
        <v>989766</v>
      </c>
    </row>
    <row r="69" spans="1:8" ht="51" customHeight="1">
      <c r="A69" s="231" t="s">
        <v>790</v>
      </c>
      <c r="B69" s="209"/>
      <c r="C69" s="209"/>
      <c r="D69" s="209"/>
      <c r="E69" s="209">
        <v>1991920</v>
      </c>
      <c r="F69" s="209">
        <v>1991920</v>
      </c>
      <c r="G69" s="345">
        <v>100</v>
      </c>
      <c r="H69" s="209">
        <f>SUM(รายละเอียดประมาณการรายรับ!F122)</f>
        <v>2094940</v>
      </c>
    </row>
    <row r="70" spans="1:8" ht="51.75" customHeight="1">
      <c r="A70" s="583" t="s">
        <v>791</v>
      </c>
      <c r="B70" s="216"/>
      <c r="C70" s="216"/>
      <c r="D70" s="216"/>
      <c r="E70" s="216">
        <v>36000</v>
      </c>
      <c r="F70" s="216">
        <v>36000</v>
      </c>
      <c r="G70" s="351">
        <v>100</v>
      </c>
      <c r="H70" s="216">
        <f>SUM(รายละเอียดประมาณการรายรับ!F134)</f>
        <v>36000</v>
      </c>
    </row>
    <row r="71" spans="1:8" ht="51.75" customHeight="1">
      <c r="A71" s="583" t="s">
        <v>1340</v>
      </c>
      <c r="B71" s="216"/>
      <c r="C71" s="216"/>
      <c r="D71" s="216"/>
      <c r="E71" s="216"/>
      <c r="F71" s="216">
        <v>18244</v>
      </c>
      <c r="G71" s="351"/>
      <c r="H71" s="216">
        <f>SUM(รายละเอียดประมาณการรายรับ!F125:F129)</f>
        <v>78757</v>
      </c>
    </row>
    <row r="72" spans="1:8" ht="74.25" customHeight="1">
      <c r="A72" s="583" t="s">
        <v>1341</v>
      </c>
      <c r="B72" s="216"/>
      <c r="C72" s="216"/>
      <c r="D72" s="216">
        <v>6247100</v>
      </c>
      <c r="E72" s="216">
        <v>6209800</v>
      </c>
      <c r="F72" s="216">
        <v>6190400</v>
      </c>
      <c r="G72" s="351">
        <v>100</v>
      </c>
      <c r="H72" s="216">
        <f>SUM(รายละเอียดประมาณการรายรับ!F137)</f>
        <v>6398400</v>
      </c>
    </row>
    <row r="73" spans="1:8" ht="75.75" customHeight="1">
      <c r="A73" s="385" t="s">
        <v>1342</v>
      </c>
      <c r="B73" s="338"/>
      <c r="C73" s="338"/>
      <c r="D73" s="338">
        <v>875200</v>
      </c>
      <c r="E73" s="338">
        <v>950400</v>
      </c>
      <c r="F73" s="338">
        <v>950400</v>
      </c>
      <c r="G73" s="558">
        <v>100</v>
      </c>
      <c r="H73" s="338">
        <f>SUM(รายละเอียดประมาณการรายรับ!F140)</f>
        <v>1022200</v>
      </c>
    </row>
    <row r="74" spans="1:8" ht="49.5" customHeight="1">
      <c r="A74" s="808" t="s">
        <v>1343</v>
      </c>
      <c r="B74" s="230"/>
      <c r="C74" s="230"/>
      <c r="D74" s="230"/>
      <c r="E74" s="230"/>
      <c r="F74" s="230"/>
      <c r="G74" s="809"/>
      <c r="H74" s="230"/>
    </row>
    <row r="75" spans="1:8" ht="46.5" customHeight="1">
      <c r="A75" s="231" t="s">
        <v>786</v>
      </c>
      <c r="B75" s="209"/>
      <c r="C75" s="209"/>
      <c r="D75" s="209">
        <v>1088745</v>
      </c>
      <c r="E75" s="209">
        <v>1157981</v>
      </c>
      <c r="F75" s="209">
        <v>1021560</v>
      </c>
      <c r="G75" s="345">
        <v>100</v>
      </c>
      <c r="H75" s="209">
        <f>SUM(รายละเอียดประมาณการรายรับ!F145)</f>
        <v>1096830</v>
      </c>
    </row>
    <row r="76" spans="1:8" ht="29.25" customHeight="1">
      <c r="A76" s="231" t="s">
        <v>697</v>
      </c>
      <c r="B76" s="209"/>
      <c r="C76" s="209"/>
      <c r="D76" s="209">
        <v>158100</v>
      </c>
      <c r="E76" s="209">
        <v>130900</v>
      </c>
      <c r="F76" s="209">
        <v>68000</v>
      </c>
      <c r="G76" s="345">
        <v>100</v>
      </c>
      <c r="H76" s="209">
        <f>SUM(รายละเอียดประมาณการรายรับ!F146)</f>
        <v>68000</v>
      </c>
    </row>
    <row r="77" spans="1:8" ht="51.75" customHeight="1">
      <c r="A77" s="685" t="s">
        <v>730</v>
      </c>
      <c r="B77" s="209"/>
      <c r="C77" s="209"/>
      <c r="D77" s="209"/>
      <c r="E77" s="209"/>
      <c r="F77" s="209"/>
      <c r="G77" s="345">
        <v>100</v>
      </c>
      <c r="H77" s="209"/>
    </row>
    <row r="78" spans="1:8" ht="51.75" customHeight="1">
      <c r="A78" s="685" t="s">
        <v>1437</v>
      </c>
      <c r="B78" s="209"/>
      <c r="C78" s="209"/>
      <c r="D78" s="209"/>
      <c r="E78" s="209"/>
      <c r="F78" s="209"/>
      <c r="G78" s="345"/>
      <c r="H78" s="209">
        <v>80000</v>
      </c>
    </row>
    <row r="79" spans="1:8" ht="29.25" customHeight="1">
      <c r="A79" s="305" t="s">
        <v>787</v>
      </c>
      <c r="B79" s="209"/>
      <c r="C79" s="209"/>
      <c r="D79" s="209">
        <v>870000</v>
      </c>
      <c r="E79" s="209"/>
      <c r="F79" s="209"/>
      <c r="G79" s="345"/>
      <c r="H79" s="209"/>
    </row>
    <row r="80" spans="1:8" ht="73.5" customHeight="1">
      <c r="A80" s="851" t="s">
        <v>1434</v>
      </c>
      <c r="B80" s="216"/>
      <c r="C80" s="216"/>
      <c r="D80" s="216"/>
      <c r="E80" s="216"/>
      <c r="F80" s="216"/>
      <c r="G80" s="351"/>
      <c r="H80" s="216">
        <v>140000</v>
      </c>
    </row>
    <row r="81" spans="1:8" ht="146.25" customHeight="1">
      <c r="A81" s="851" t="s">
        <v>1435</v>
      </c>
      <c r="B81" s="216"/>
      <c r="C81" s="216"/>
      <c r="D81" s="216"/>
      <c r="E81" s="216"/>
      <c r="F81" s="216"/>
      <c r="G81" s="351"/>
      <c r="H81" s="216">
        <v>2397</v>
      </c>
    </row>
    <row r="82" spans="1:8" ht="102.75" customHeight="1">
      <c r="A82" s="306" t="s">
        <v>1436</v>
      </c>
      <c r="B82" s="338"/>
      <c r="C82" s="338"/>
      <c r="D82" s="338"/>
      <c r="E82" s="338"/>
      <c r="F82" s="338"/>
      <c r="G82" s="558"/>
      <c r="H82" s="338">
        <v>23970</v>
      </c>
    </row>
    <row r="83" spans="1:8" s="348" customFormat="1" ht="32.25" customHeight="1">
      <c r="A83" s="291" t="s">
        <v>182</v>
      </c>
      <c r="B83" s="218">
        <f>SUM(B66:B70)</f>
        <v>12280679</v>
      </c>
      <c r="C83" s="218">
        <f>SUM(C66:C70)</f>
        <v>11926844</v>
      </c>
      <c r="D83" s="218">
        <f>SUM(D66:D70)</f>
        <v>19520804</v>
      </c>
      <c r="E83" s="218">
        <f>SUM(E66:E82)</f>
        <v>18940562</v>
      </c>
      <c r="F83" s="218">
        <f>SUM(F66:F77)</f>
        <v>18867175</v>
      </c>
      <c r="G83" s="559">
        <f>SUM(H83-F83)*100/F83</f>
        <v>2.4597482134977811</v>
      </c>
      <c r="H83" s="218">
        <f>SUM(H66:H82)</f>
        <v>19331260</v>
      </c>
    </row>
    <row r="84" spans="1:8" s="348" customFormat="1" thickBot="1">
      <c r="A84" s="543" t="s">
        <v>128</v>
      </c>
      <c r="B84" s="292">
        <f>SUM(B15,B36,B41,B49,B64,B83,)</f>
        <v>35666435.560000002</v>
      </c>
      <c r="C84" s="292">
        <f>SUM(C15,C36,C41,C49,C64,C83,)</f>
        <v>36257198.93</v>
      </c>
      <c r="D84" s="292">
        <f>SUM(D15,D36,D41,D49,D64,D83,)</f>
        <v>44833330.819999993</v>
      </c>
      <c r="E84" s="292">
        <f>SUM(E15,E36,E41,E49,E64,E83,)</f>
        <v>42345971.18</v>
      </c>
      <c r="F84" s="292">
        <f>SUM(F15,F36,F41,F49,F64,F83,)</f>
        <v>44962040</v>
      </c>
      <c r="G84" s="561">
        <f>SUM(H84-F84)*100/F84</f>
        <v>-5.0482140045247057</v>
      </c>
      <c r="H84" s="292">
        <f>SUM(H15,H36,H41,H49,H51,H64,H83)</f>
        <v>42692260</v>
      </c>
    </row>
    <row r="85" spans="1:8" ht="24.75" thickTop="1">
      <c r="A85" s="375"/>
      <c r="B85" s="264"/>
      <c r="C85" s="376"/>
      <c r="D85" s="264"/>
      <c r="E85" s="264"/>
      <c r="F85" s="264"/>
      <c r="G85" s="264"/>
      <c r="H85" s="376"/>
    </row>
    <row r="86" spans="1:8">
      <c r="A86" s="375"/>
      <c r="B86" s="264"/>
      <c r="C86" s="376"/>
      <c r="D86" s="264"/>
      <c r="E86" s="264"/>
      <c r="F86" s="264"/>
      <c r="G86" s="264"/>
      <c r="H86" s="376"/>
    </row>
    <row r="87" spans="1:8">
      <c r="A87" s="375"/>
      <c r="B87" s="264"/>
      <c r="C87" s="376"/>
      <c r="D87" s="264"/>
      <c r="E87" s="264"/>
      <c r="F87" s="264"/>
      <c r="G87" s="264"/>
      <c r="H87" s="376"/>
    </row>
    <row r="88" spans="1:8">
      <c r="A88" s="220"/>
      <c r="B88" s="264"/>
      <c r="C88" s="376"/>
      <c r="D88" s="264"/>
      <c r="E88" s="264"/>
      <c r="F88" s="264"/>
      <c r="G88" s="264"/>
      <c r="H88" s="376"/>
    </row>
    <row r="89" spans="1:8">
      <c r="A89" s="375"/>
      <c r="B89" s="264"/>
      <c r="C89" s="376"/>
      <c r="D89" s="264"/>
      <c r="E89" s="264"/>
      <c r="F89" s="264"/>
      <c r="G89" s="264"/>
      <c r="H89" s="376"/>
    </row>
    <row r="90" spans="1:8">
      <c r="A90" s="220"/>
      <c r="B90" s="264"/>
      <c r="C90" s="376"/>
      <c r="D90" s="264"/>
      <c r="E90" s="264"/>
      <c r="F90" s="264"/>
      <c r="G90" s="264"/>
      <c r="H90" s="376"/>
    </row>
    <row r="91" spans="1:8">
      <c r="A91" s="375"/>
      <c r="B91" s="264"/>
      <c r="C91" s="376"/>
      <c r="D91" s="264"/>
      <c r="E91" s="264"/>
      <c r="F91" s="264"/>
      <c r="G91" s="264"/>
      <c r="H91" s="376"/>
    </row>
    <row r="92" spans="1:8">
      <c r="A92" s="375"/>
      <c r="B92" s="264"/>
      <c r="C92" s="376"/>
      <c r="D92" s="264"/>
      <c r="E92" s="264"/>
      <c r="F92" s="264"/>
      <c r="G92" s="264"/>
      <c r="H92" s="376"/>
    </row>
    <row r="93" spans="1:8">
      <c r="A93" s="375"/>
      <c r="B93" s="264"/>
      <c r="C93" s="376"/>
      <c r="D93" s="264"/>
      <c r="E93" s="264"/>
      <c r="F93" s="264"/>
      <c r="G93" s="264"/>
      <c r="H93" s="376"/>
    </row>
    <row r="94" spans="1:8">
      <c r="A94" s="377"/>
      <c r="B94" s="378"/>
      <c r="C94" s="379"/>
      <c r="D94" s="378"/>
      <c r="E94" s="378"/>
      <c r="F94" s="378"/>
      <c r="G94" s="378"/>
      <c r="H94" s="379"/>
    </row>
    <row r="95" spans="1:8">
      <c r="A95" s="377"/>
      <c r="B95" s="378"/>
      <c r="C95" s="379"/>
      <c r="D95" s="378"/>
      <c r="E95" s="378"/>
      <c r="F95" s="378"/>
      <c r="G95" s="378"/>
      <c r="H95" s="379"/>
    </row>
    <row r="96" spans="1:8">
      <c r="A96" s="380"/>
      <c r="B96" s="378"/>
      <c r="C96" s="379"/>
      <c r="D96" s="378"/>
      <c r="E96" s="378"/>
      <c r="F96" s="378"/>
      <c r="G96" s="378"/>
      <c r="H96" s="379"/>
    </row>
    <row r="97" spans="1:8">
      <c r="A97" s="380"/>
      <c r="B97" s="378"/>
      <c r="C97" s="379"/>
      <c r="D97" s="378"/>
      <c r="E97" s="378"/>
      <c r="F97" s="378"/>
      <c r="G97" s="378"/>
      <c r="H97" s="379"/>
    </row>
    <row r="98" spans="1:8">
      <c r="A98" s="377"/>
      <c r="B98" s="378"/>
      <c r="C98" s="379"/>
      <c r="D98" s="378"/>
      <c r="E98" s="378"/>
      <c r="F98" s="378"/>
      <c r="G98" s="378"/>
      <c r="H98" s="379"/>
    </row>
    <row r="99" spans="1:8">
      <c r="A99" s="377"/>
      <c r="B99" s="378"/>
      <c r="C99" s="379"/>
      <c r="D99" s="378"/>
      <c r="E99" s="378"/>
      <c r="F99" s="378"/>
      <c r="G99" s="378"/>
      <c r="H99" s="379"/>
    </row>
    <row r="100" spans="1:8">
      <c r="A100" s="377"/>
      <c r="B100" s="378"/>
      <c r="C100" s="379"/>
      <c r="D100" s="378"/>
      <c r="E100" s="378"/>
      <c r="F100" s="378"/>
      <c r="G100" s="378"/>
      <c r="H100" s="379"/>
    </row>
    <row r="101" spans="1:8">
      <c r="A101" s="377"/>
      <c r="B101" s="378"/>
      <c r="C101" s="379"/>
      <c r="D101" s="378"/>
      <c r="E101" s="378"/>
      <c r="F101" s="378"/>
      <c r="G101" s="378"/>
      <c r="H101" s="379"/>
    </row>
    <row r="102" spans="1:8">
      <c r="A102" s="377"/>
      <c r="B102" s="378"/>
      <c r="C102" s="379"/>
      <c r="D102" s="378"/>
      <c r="E102" s="378"/>
      <c r="F102" s="378"/>
      <c r="G102" s="378"/>
      <c r="H102" s="379"/>
    </row>
    <row r="103" spans="1:8">
      <c r="A103" s="377"/>
      <c r="B103" s="378"/>
      <c r="C103" s="379"/>
      <c r="D103" s="378"/>
      <c r="E103" s="378"/>
      <c r="F103" s="378"/>
      <c r="G103" s="378"/>
      <c r="H103" s="379"/>
    </row>
    <row r="104" spans="1:8">
      <c r="A104" s="377"/>
      <c r="B104" s="378"/>
      <c r="C104" s="379"/>
      <c r="D104" s="378"/>
      <c r="E104" s="378"/>
      <c r="F104" s="378"/>
      <c r="G104" s="378"/>
      <c r="H104" s="379"/>
    </row>
    <row r="105" spans="1:8">
      <c r="A105" s="377"/>
      <c r="B105" s="378"/>
      <c r="C105" s="379"/>
      <c r="D105" s="378"/>
      <c r="E105" s="378"/>
      <c r="F105" s="378"/>
      <c r="G105" s="378"/>
      <c r="H105" s="379"/>
    </row>
    <row r="106" spans="1:8">
      <c r="A106" s="377"/>
      <c r="B106" s="378"/>
      <c r="C106" s="379"/>
      <c r="D106" s="378"/>
      <c r="E106" s="378"/>
      <c r="F106" s="378"/>
      <c r="G106" s="378"/>
      <c r="H106" s="379"/>
    </row>
    <row r="107" spans="1:8">
      <c r="A107" s="377"/>
      <c r="B107" s="378"/>
      <c r="C107" s="379"/>
      <c r="D107" s="378"/>
      <c r="E107" s="378"/>
      <c r="F107" s="378"/>
      <c r="G107" s="378"/>
      <c r="H107" s="379"/>
    </row>
    <row r="108" spans="1:8">
      <c r="A108" s="377"/>
      <c r="B108" s="378"/>
      <c r="C108" s="379"/>
      <c r="D108" s="378"/>
      <c r="E108" s="378"/>
      <c r="F108" s="378"/>
      <c r="G108" s="378"/>
      <c r="H108" s="379"/>
    </row>
  </sheetData>
  <mergeCells count="13">
    <mergeCell ref="B7:B9"/>
    <mergeCell ref="C7:C9"/>
    <mergeCell ref="D7:D9"/>
    <mergeCell ref="A4:H4"/>
    <mergeCell ref="E7:E9"/>
    <mergeCell ref="A6:A9"/>
    <mergeCell ref="F7:F9"/>
    <mergeCell ref="H7:H9"/>
    <mergeCell ref="A1:H1"/>
    <mergeCell ref="A2:H2"/>
    <mergeCell ref="A3:H3"/>
    <mergeCell ref="F6:H6"/>
    <mergeCell ref="B6:E6"/>
  </mergeCells>
  <printOptions horizontalCentered="1"/>
  <pageMargins left="0.78740157480314965" right="0.59055118110236227" top="0.98425196850393704" bottom="0.59055118110236227" header="0.31496062992125984" footer="0.31496062992125984"/>
  <pageSetup paperSize="9" firstPageNumber="19" orientation="landscape" useFirstPageNumber="1" r:id="rId1"/>
  <headerFooter>
    <oddHeader>&amp;R&amp;"TH SarabunIT๙,ธรรมดา"&amp;16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5596"/>
  <sheetViews>
    <sheetView view="pageBreakPreview" topLeftCell="A154" zoomScale="150" zoomScaleNormal="150" zoomScaleSheetLayoutView="150" workbookViewId="0">
      <selection activeCell="C93" sqref="C93"/>
    </sheetView>
  </sheetViews>
  <sheetFormatPr defaultRowHeight="24"/>
  <cols>
    <col min="1" max="1" width="6" style="170" customWidth="1"/>
    <col min="2" max="2" width="6.7109375" style="170" customWidth="1"/>
    <col min="3" max="3" width="18.42578125" style="170" customWidth="1"/>
    <col min="4" max="4" width="20.42578125" style="170" customWidth="1"/>
    <col min="5" max="5" width="7.85546875" style="180" customWidth="1"/>
    <col min="6" max="6" width="16" style="67" customWidth="1"/>
    <col min="7" max="7" width="21.42578125" style="178" customWidth="1"/>
    <col min="8" max="8" width="9.7109375" style="170" customWidth="1"/>
    <col min="9" max="9" width="17.42578125" style="67" bestFit="1" customWidth="1"/>
    <col min="10" max="16384" width="9.140625" style="170"/>
  </cols>
  <sheetData>
    <row r="1" spans="1:10" s="167" customFormat="1">
      <c r="A1" s="1099" t="s">
        <v>183</v>
      </c>
      <c r="B1" s="1099"/>
      <c r="C1" s="1099"/>
      <c r="D1" s="1099"/>
      <c r="E1" s="1099"/>
      <c r="F1" s="1099"/>
      <c r="G1" s="1099"/>
      <c r="H1" s="165"/>
      <c r="I1" s="166"/>
      <c r="J1" s="165"/>
    </row>
    <row r="2" spans="1:10">
      <c r="A2" s="1099" t="s">
        <v>1425</v>
      </c>
      <c r="B2" s="1099"/>
      <c r="C2" s="1099"/>
      <c r="D2" s="1099"/>
      <c r="E2" s="1099"/>
      <c r="F2" s="1099"/>
      <c r="G2" s="1099"/>
      <c r="H2" s="168"/>
      <c r="I2" s="169"/>
      <c r="J2" s="168"/>
    </row>
    <row r="3" spans="1:10">
      <c r="A3" s="1099" t="s">
        <v>145</v>
      </c>
      <c r="B3" s="1099"/>
      <c r="C3" s="1099"/>
      <c r="D3" s="1099"/>
      <c r="E3" s="1099"/>
      <c r="F3" s="1099"/>
      <c r="G3" s="1099"/>
      <c r="H3" s="168"/>
      <c r="I3" s="169"/>
      <c r="J3" s="168"/>
    </row>
    <row r="4" spans="1:10">
      <c r="A4" s="1099" t="s">
        <v>150</v>
      </c>
      <c r="B4" s="1099"/>
      <c r="C4" s="1099"/>
      <c r="D4" s="1099"/>
      <c r="E4" s="1099"/>
      <c r="F4" s="1099"/>
      <c r="G4" s="1099"/>
      <c r="H4" s="168"/>
      <c r="I4" s="169"/>
      <c r="J4" s="168"/>
    </row>
    <row r="5" spans="1:10" ht="17.25" customHeight="1">
      <c r="A5" s="493"/>
      <c r="B5" s="492"/>
      <c r="C5" s="492"/>
      <c r="D5" s="492"/>
      <c r="E5" s="493"/>
      <c r="F5" s="494"/>
      <c r="G5" s="495"/>
      <c r="H5" s="168"/>
      <c r="I5" s="169"/>
      <c r="J5" s="168"/>
    </row>
    <row r="6" spans="1:10" s="174" customFormat="1" ht="23.25">
      <c r="A6" s="1098" t="s">
        <v>184</v>
      </c>
      <c r="B6" s="1098"/>
      <c r="C6" s="1098"/>
      <c r="D6" s="1098"/>
      <c r="E6" s="490" t="s">
        <v>28</v>
      </c>
      <c r="F6" s="491">
        <f>SUM(F8,F22,F70,F78,F92,F116)</f>
        <v>42692260</v>
      </c>
      <c r="G6" s="491" t="s">
        <v>5</v>
      </c>
      <c r="H6" s="173"/>
      <c r="I6" s="169"/>
      <c r="J6" s="168"/>
    </row>
    <row r="7" spans="1:10" s="175" customFormat="1" ht="30" customHeight="1">
      <c r="A7" s="1096" t="s">
        <v>612</v>
      </c>
      <c r="B7" s="1096"/>
      <c r="C7" s="1096"/>
      <c r="D7" s="1096"/>
      <c r="E7" s="1096"/>
      <c r="F7" s="1096"/>
      <c r="G7" s="1096"/>
      <c r="I7" s="176"/>
    </row>
    <row r="8" spans="1:10" s="174" customFormat="1" ht="25.5" customHeight="1">
      <c r="A8" s="171" t="s">
        <v>45</v>
      </c>
      <c r="E8" s="186" t="s">
        <v>1</v>
      </c>
      <c r="F8" s="177">
        <f>SUM(F9,F13,F16,F19)</f>
        <v>650000</v>
      </c>
      <c r="G8" s="173" t="s">
        <v>5</v>
      </c>
      <c r="I8" s="94"/>
    </row>
    <row r="9" spans="1:10" ht="27.75">
      <c r="B9" s="178" t="s">
        <v>99</v>
      </c>
      <c r="E9" s="179" t="s">
        <v>28</v>
      </c>
      <c r="F9" s="67">
        <v>468000</v>
      </c>
      <c r="G9" s="182" t="s">
        <v>17</v>
      </c>
    </row>
    <row r="10" spans="1:10">
      <c r="A10" s="170" t="s">
        <v>31</v>
      </c>
      <c r="B10" s="174" t="s">
        <v>665</v>
      </c>
    </row>
    <row r="11" spans="1:10">
      <c r="A11" s="170" t="s">
        <v>666</v>
      </c>
      <c r="B11" s="174"/>
    </row>
    <row r="12" spans="1:10">
      <c r="A12" s="170" t="s">
        <v>667</v>
      </c>
      <c r="B12" s="174"/>
    </row>
    <row r="13" spans="1:10">
      <c r="B13" s="170" t="s">
        <v>100</v>
      </c>
      <c r="D13" s="94"/>
      <c r="E13" s="179" t="s">
        <v>28</v>
      </c>
      <c r="F13" s="67">
        <v>62000</v>
      </c>
      <c r="G13" s="178" t="s">
        <v>30</v>
      </c>
    </row>
    <row r="14" spans="1:10">
      <c r="A14" s="170" t="s">
        <v>31</v>
      </c>
      <c r="B14" s="174" t="s">
        <v>668</v>
      </c>
    </row>
    <row r="15" spans="1:10">
      <c r="A15" s="170" t="s">
        <v>669</v>
      </c>
      <c r="B15" s="174"/>
    </row>
    <row r="16" spans="1:10" ht="27.75">
      <c r="B16" s="178" t="s">
        <v>101</v>
      </c>
      <c r="E16" s="180" t="s">
        <v>28</v>
      </c>
      <c r="F16" s="81">
        <v>120000</v>
      </c>
      <c r="G16" s="182" t="s">
        <v>17</v>
      </c>
    </row>
    <row r="17" spans="1:9">
      <c r="A17" s="170" t="s">
        <v>31</v>
      </c>
      <c r="B17" s="174" t="s">
        <v>670</v>
      </c>
    </row>
    <row r="18" spans="1:9">
      <c r="A18" s="170" t="s">
        <v>671</v>
      </c>
      <c r="B18" s="174"/>
    </row>
    <row r="19" spans="1:9" ht="27.75">
      <c r="B19" s="178" t="s">
        <v>102</v>
      </c>
      <c r="D19" s="181"/>
      <c r="E19" s="179" t="s">
        <v>28</v>
      </c>
      <c r="F19" s="81">
        <v>0</v>
      </c>
      <c r="G19" s="182" t="s">
        <v>17</v>
      </c>
    </row>
    <row r="20" spans="1:9">
      <c r="B20" s="172" t="s">
        <v>596</v>
      </c>
    </row>
    <row r="21" spans="1:9" ht="11.25" customHeight="1">
      <c r="B21" s="172"/>
    </row>
    <row r="22" spans="1:9" s="174" customFormat="1" ht="25.5" customHeight="1">
      <c r="A22" s="171" t="s">
        <v>643</v>
      </c>
      <c r="D22" s="183"/>
      <c r="E22" s="168" t="s">
        <v>1</v>
      </c>
      <c r="F22" s="177">
        <f>SUM(F23:F67)</f>
        <v>350000</v>
      </c>
      <c r="G22" s="173" t="s">
        <v>5</v>
      </c>
      <c r="I22" s="94"/>
    </row>
    <row r="23" spans="1:9" ht="27.75">
      <c r="B23" s="184" t="s">
        <v>185</v>
      </c>
      <c r="E23" s="179" t="s">
        <v>28</v>
      </c>
      <c r="F23" s="81">
        <v>0</v>
      </c>
      <c r="G23" s="182" t="s">
        <v>17</v>
      </c>
    </row>
    <row r="24" spans="1:9">
      <c r="B24" s="172" t="s">
        <v>596</v>
      </c>
      <c r="E24" s="179"/>
    </row>
    <row r="25" spans="1:9" ht="27.75">
      <c r="B25" s="184" t="s">
        <v>168</v>
      </c>
      <c r="E25" s="179" t="s">
        <v>28</v>
      </c>
      <c r="F25" s="81">
        <v>0</v>
      </c>
      <c r="G25" s="182" t="s">
        <v>17</v>
      </c>
    </row>
    <row r="26" spans="1:9" ht="26.25">
      <c r="B26" s="172" t="s">
        <v>596</v>
      </c>
      <c r="C26" s="174"/>
      <c r="D26" s="94"/>
      <c r="E26" s="185"/>
    </row>
    <row r="27" spans="1:9" ht="27.75">
      <c r="B27" s="178" t="s">
        <v>169</v>
      </c>
      <c r="E27" s="179" t="s">
        <v>28</v>
      </c>
      <c r="F27" s="81">
        <v>600</v>
      </c>
      <c r="G27" s="182" t="s">
        <v>17</v>
      </c>
    </row>
    <row r="28" spans="1:9">
      <c r="B28" s="172" t="s">
        <v>672</v>
      </c>
      <c r="C28" s="172"/>
    </row>
    <row r="29" spans="1:9">
      <c r="A29" s="170" t="s">
        <v>673</v>
      </c>
      <c r="B29" s="172"/>
      <c r="C29" s="172"/>
    </row>
    <row r="30" spans="1:9">
      <c r="B30" s="172"/>
      <c r="C30" s="172"/>
    </row>
    <row r="31" spans="1:9" ht="27.75">
      <c r="B31" s="178" t="s">
        <v>186</v>
      </c>
      <c r="E31" s="179" t="s">
        <v>28</v>
      </c>
      <c r="F31" s="81">
        <v>182000</v>
      </c>
      <c r="G31" s="182" t="s">
        <v>17</v>
      </c>
    </row>
    <row r="32" spans="1:9">
      <c r="B32" s="172" t="s">
        <v>597</v>
      </c>
      <c r="E32" s="179"/>
    </row>
    <row r="33" spans="1:7" ht="27.75">
      <c r="B33" s="178" t="s">
        <v>187</v>
      </c>
      <c r="E33" s="179" t="s">
        <v>28</v>
      </c>
      <c r="F33" s="81">
        <v>0</v>
      </c>
      <c r="G33" s="182" t="s">
        <v>17</v>
      </c>
    </row>
    <row r="34" spans="1:7">
      <c r="B34" s="172" t="s">
        <v>596</v>
      </c>
      <c r="C34" s="172"/>
      <c r="E34" s="179"/>
    </row>
    <row r="35" spans="1:7" ht="27.75">
      <c r="B35" s="178" t="s">
        <v>644</v>
      </c>
      <c r="E35" s="179"/>
      <c r="F35" s="81"/>
      <c r="G35" s="182"/>
    </row>
    <row r="36" spans="1:7" ht="27.75">
      <c r="B36" s="178"/>
      <c r="E36" s="179" t="s">
        <v>28</v>
      </c>
      <c r="F36" s="81">
        <v>7500</v>
      </c>
      <c r="G36" s="182" t="s">
        <v>17</v>
      </c>
    </row>
    <row r="37" spans="1:7">
      <c r="B37" s="172" t="s">
        <v>598</v>
      </c>
      <c r="E37" s="179"/>
    </row>
    <row r="38" spans="1:7" ht="27.75">
      <c r="B38" s="178" t="s">
        <v>664</v>
      </c>
      <c r="E38" s="179" t="s">
        <v>28</v>
      </c>
      <c r="F38" s="81">
        <v>2000</v>
      </c>
      <c r="G38" s="182" t="s">
        <v>17</v>
      </c>
    </row>
    <row r="39" spans="1:7">
      <c r="B39" s="172" t="s">
        <v>1295</v>
      </c>
      <c r="E39" s="179"/>
    </row>
    <row r="40" spans="1:7">
      <c r="A40" s="170" t="s">
        <v>1294</v>
      </c>
      <c r="B40" s="172"/>
      <c r="E40" s="179"/>
    </row>
    <row r="41" spans="1:7" ht="27.75">
      <c r="B41" s="178" t="s">
        <v>635</v>
      </c>
      <c r="E41" s="179" t="s">
        <v>28</v>
      </c>
      <c r="F41" s="81">
        <v>2200</v>
      </c>
      <c r="G41" s="182" t="s">
        <v>17</v>
      </c>
    </row>
    <row r="42" spans="1:7">
      <c r="B42" s="172" t="s">
        <v>674</v>
      </c>
      <c r="E42" s="179"/>
    </row>
    <row r="43" spans="1:7">
      <c r="A43" s="170" t="s">
        <v>675</v>
      </c>
      <c r="B43" s="172"/>
      <c r="E43" s="179"/>
    </row>
    <row r="44" spans="1:7">
      <c r="B44" s="178" t="s">
        <v>792</v>
      </c>
      <c r="E44" s="179"/>
      <c r="F44" s="67">
        <v>63000</v>
      </c>
      <c r="G44" s="178" t="s">
        <v>30</v>
      </c>
    </row>
    <row r="45" spans="1:7">
      <c r="B45" s="172" t="s">
        <v>598</v>
      </c>
      <c r="E45" s="179"/>
    </row>
    <row r="46" spans="1:7" ht="27.75">
      <c r="B46" s="178" t="s">
        <v>793</v>
      </c>
      <c r="E46" s="179" t="s">
        <v>28</v>
      </c>
      <c r="F46" s="81">
        <v>10000</v>
      </c>
      <c r="G46" s="182" t="s">
        <v>17</v>
      </c>
    </row>
    <row r="47" spans="1:7">
      <c r="B47" s="172" t="s">
        <v>598</v>
      </c>
      <c r="E47" s="179"/>
    </row>
    <row r="48" spans="1:7" ht="27.75">
      <c r="B48" s="178" t="s">
        <v>794</v>
      </c>
      <c r="E48" s="179" t="s">
        <v>28</v>
      </c>
      <c r="F48" s="81">
        <v>0</v>
      </c>
      <c r="G48" s="182" t="s">
        <v>17</v>
      </c>
    </row>
    <row r="49" spans="2:7">
      <c r="B49" s="172" t="s">
        <v>596</v>
      </c>
      <c r="E49" s="179"/>
    </row>
    <row r="50" spans="2:7" ht="27.75">
      <c r="B50" s="178" t="s">
        <v>795</v>
      </c>
      <c r="D50" s="81"/>
      <c r="E50" s="179" t="s">
        <v>28</v>
      </c>
      <c r="F50" s="81">
        <v>74700</v>
      </c>
      <c r="G50" s="182" t="s">
        <v>17</v>
      </c>
    </row>
    <row r="51" spans="2:7">
      <c r="B51" s="172" t="s">
        <v>598</v>
      </c>
      <c r="E51" s="179"/>
    </row>
    <row r="52" spans="2:7" ht="27.75">
      <c r="B52" s="178" t="s">
        <v>796</v>
      </c>
      <c r="E52" s="179" t="s">
        <v>28</v>
      </c>
      <c r="F52" s="81">
        <v>0</v>
      </c>
      <c r="G52" s="182" t="s">
        <v>17</v>
      </c>
    </row>
    <row r="53" spans="2:7">
      <c r="B53" s="172" t="s">
        <v>596</v>
      </c>
      <c r="E53" s="179"/>
    </row>
    <row r="54" spans="2:7" ht="27.75">
      <c r="B54" s="178" t="s">
        <v>797</v>
      </c>
      <c r="E54" s="179" t="s">
        <v>28</v>
      </c>
      <c r="F54" s="81">
        <v>0</v>
      </c>
      <c r="G54" s="182" t="s">
        <v>17</v>
      </c>
    </row>
    <row r="55" spans="2:7" ht="27.75">
      <c r="B55" s="178" t="s">
        <v>798</v>
      </c>
      <c r="E55" s="179"/>
      <c r="F55" s="81"/>
      <c r="G55" s="182"/>
    </row>
    <row r="56" spans="2:7">
      <c r="B56" s="172" t="s">
        <v>596</v>
      </c>
      <c r="E56" s="179"/>
    </row>
    <row r="57" spans="2:7" ht="25.5" customHeight="1">
      <c r="B57" s="178" t="s">
        <v>799</v>
      </c>
      <c r="E57" s="179" t="s">
        <v>28</v>
      </c>
      <c r="F57" s="81">
        <v>0</v>
      </c>
      <c r="G57" s="182" t="s">
        <v>17</v>
      </c>
    </row>
    <row r="58" spans="2:7" ht="27.75">
      <c r="B58" s="178" t="s">
        <v>800</v>
      </c>
      <c r="E58" s="179"/>
      <c r="F58" s="81"/>
      <c r="G58" s="182"/>
    </row>
    <row r="59" spans="2:7">
      <c r="B59" s="172" t="s">
        <v>596</v>
      </c>
      <c r="E59" s="179"/>
    </row>
    <row r="60" spans="2:7" ht="27.75">
      <c r="B60" s="180" t="s">
        <v>801</v>
      </c>
      <c r="E60" s="179" t="s">
        <v>28</v>
      </c>
      <c r="F60" s="81">
        <v>0</v>
      </c>
      <c r="G60" s="182" t="s">
        <v>17</v>
      </c>
    </row>
    <row r="61" spans="2:7">
      <c r="B61" s="172" t="s">
        <v>596</v>
      </c>
      <c r="E61" s="179"/>
    </row>
    <row r="62" spans="2:7" ht="27.75">
      <c r="B62" s="178" t="s">
        <v>802</v>
      </c>
      <c r="E62" s="179" t="s">
        <v>28</v>
      </c>
      <c r="F62" s="81">
        <v>3000</v>
      </c>
      <c r="G62" s="182" t="s">
        <v>17</v>
      </c>
    </row>
    <row r="63" spans="2:7">
      <c r="B63" s="172" t="s">
        <v>598</v>
      </c>
      <c r="E63" s="179"/>
    </row>
    <row r="64" spans="2:7" ht="27.75">
      <c r="B64" s="178" t="s">
        <v>803</v>
      </c>
      <c r="E64" s="179"/>
      <c r="F64" s="81"/>
      <c r="G64" s="182"/>
    </row>
    <row r="65" spans="1:9" ht="27.75">
      <c r="B65" s="178"/>
      <c r="E65" s="179" t="s">
        <v>28</v>
      </c>
      <c r="F65" s="81">
        <v>5000</v>
      </c>
      <c r="G65" s="182" t="s">
        <v>17</v>
      </c>
    </row>
    <row r="66" spans="1:9">
      <c r="B66" s="172" t="s">
        <v>598</v>
      </c>
      <c r="E66" s="179"/>
    </row>
    <row r="67" spans="1:9" ht="27.75">
      <c r="B67" s="178" t="s">
        <v>804</v>
      </c>
      <c r="E67" s="179" t="s">
        <v>28</v>
      </c>
      <c r="F67" s="81">
        <v>0</v>
      </c>
      <c r="G67" s="182" t="s">
        <v>17</v>
      </c>
    </row>
    <row r="68" spans="1:9">
      <c r="B68" s="172" t="s">
        <v>596</v>
      </c>
    </row>
    <row r="69" spans="1:9" ht="11.25" customHeight="1">
      <c r="B69" s="172"/>
    </row>
    <row r="70" spans="1:9" s="174" customFormat="1" ht="23.25" customHeight="1">
      <c r="A70" s="171" t="s">
        <v>103</v>
      </c>
      <c r="D70" s="186"/>
      <c r="E70" s="186" t="s">
        <v>1</v>
      </c>
      <c r="F70" s="187">
        <f>SUM(F71:F73)</f>
        <v>1230000</v>
      </c>
      <c r="G70" s="187" t="s">
        <v>5</v>
      </c>
      <c r="I70" s="94"/>
    </row>
    <row r="71" spans="1:9">
      <c r="B71" s="178" t="s">
        <v>470</v>
      </c>
      <c r="E71" s="91" t="s">
        <v>28</v>
      </c>
      <c r="F71" s="67">
        <v>700000</v>
      </c>
      <c r="G71" s="178" t="s">
        <v>30</v>
      </c>
    </row>
    <row r="72" spans="1:9">
      <c r="B72" s="172" t="s">
        <v>598</v>
      </c>
    </row>
    <row r="73" spans="1:9" ht="25.5" customHeight="1">
      <c r="B73" s="178" t="s">
        <v>172</v>
      </c>
      <c r="E73" s="91" t="s">
        <v>28</v>
      </c>
      <c r="F73" s="67">
        <v>530000</v>
      </c>
      <c r="G73" s="178" t="s">
        <v>30</v>
      </c>
    </row>
    <row r="74" spans="1:9">
      <c r="B74" s="172" t="s">
        <v>598</v>
      </c>
    </row>
    <row r="75" spans="1:9" ht="11.25" customHeight="1">
      <c r="B75" s="172"/>
    </row>
    <row r="76" spans="1:9" ht="23.25" customHeight="1">
      <c r="A76" s="174" t="s">
        <v>120</v>
      </c>
      <c r="B76" s="172"/>
      <c r="C76" s="174"/>
      <c r="D76" s="174"/>
      <c r="E76" s="1097" t="s">
        <v>613</v>
      </c>
      <c r="F76" s="1097"/>
      <c r="G76" s="1097"/>
    </row>
    <row r="77" spans="1:9" ht="14.25" customHeight="1">
      <c r="B77" s="172"/>
    </row>
    <row r="78" spans="1:9" s="174" customFormat="1" ht="24" customHeight="1">
      <c r="A78" s="171" t="s">
        <v>47</v>
      </c>
      <c r="D78" s="186"/>
      <c r="E78" s="186" t="s">
        <v>1</v>
      </c>
      <c r="F78" s="187">
        <f>SUM(F79:F85)</f>
        <v>250000</v>
      </c>
      <c r="G78" s="187" t="s">
        <v>5</v>
      </c>
      <c r="I78" s="94"/>
    </row>
    <row r="79" spans="1:9" s="174" customFormat="1" ht="25.5" customHeight="1">
      <c r="A79" s="171"/>
      <c r="B79" s="178" t="s">
        <v>174</v>
      </c>
      <c r="D79" s="186"/>
      <c r="E79" s="91" t="s">
        <v>28</v>
      </c>
      <c r="F79" s="67">
        <v>0</v>
      </c>
      <c r="G79" s="178" t="s">
        <v>30</v>
      </c>
      <c r="I79" s="94"/>
    </row>
    <row r="80" spans="1:9" s="174" customFormat="1" ht="25.5" customHeight="1">
      <c r="A80" s="171"/>
      <c r="B80" s="172" t="s">
        <v>596</v>
      </c>
      <c r="D80" s="186"/>
      <c r="E80" s="177"/>
      <c r="F80" s="188"/>
      <c r="G80" s="172"/>
      <c r="I80" s="94"/>
    </row>
    <row r="81" spans="1:9">
      <c r="B81" s="178" t="s">
        <v>175</v>
      </c>
      <c r="E81" s="91" t="s">
        <v>28</v>
      </c>
      <c r="F81" s="67">
        <v>29900</v>
      </c>
      <c r="G81" s="178" t="s">
        <v>30</v>
      </c>
    </row>
    <row r="82" spans="1:9">
      <c r="B82" s="172" t="s">
        <v>598</v>
      </c>
    </row>
    <row r="83" spans="1:9">
      <c r="B83" s="178" t="s">
        <v>188</v>
      </c>
      <c r="E83" s="91" t="s">
        <v>28</v>
      </c>
      <c r="F83" s="67">
        <v>100</v>
      </c>
      <c r="G83" s="178" t="s">
        <v>30</v>
      </c>
    </row>
    <row r="84" spans="1:9">
      <c r="B84" s="172" t="s">
        <v>598</v>
      </c>
    </row>
    <row r="85" spans="1:9">
      <c r="B85" s="178" t="s">
        <v>189</v>
      </c>
      <c r="E85" s="91" t="s">
        <v>28</v>
      </c>
      <c r="F85" s="67">
        <v>220000</v>
      </c>
      <c r="G85" s="178" t="s">
        <v>30</v>
      </c>
    </row>
    <row r="86" spans="1:9">
      <c r="B86" s="172" t="s">
        <v>598</v>
      </c>
    </row>
    <row r="87" spans="1:9" ht="26.25">
      <c r="B87" s="174"/>
      <c r="C87" s="174"/>
      <c r="D87" s="94"/>
      <c r="E87" s="189"/>
    </row>
    <row r="88" spans="1:9" s="174" customFormat="1" ht="23.25">
      <c r="A88" s="171" t="s">
        <v>109</v>
      </c>
      <c r="D88" s="186"/>
      <c r="E88" s="1097" t="s">
        <v>190</v>
      </c>
      <c r="F88" s="1097"/>
      <c r="G88" s="1097"/>
      <c r="I88" s="94"/>
    </row>
    <row r="89" spans="1:9" s="174" customFormat="1" ht="23.25">
      <c r="A89" s="936"/>
      <c r="D89" s="186"/>
      <c r="E89" s="936"/>
      <c r="F89" s="936"/>
      <c r="G89" s="936"/>
      <c r="I89" s="94"/>
    </row>
    <row r="90" spans="1:9">
      <c r="B90" s="174"/>
    </row>
    <row r="91" spans="1:9" s="190" customFormat="1" ht="27.75" customHeight="1">
      <c r="A91" s="1096" t="s">
        <v>614</v>
      </c>
      <c r="B91" s="1096"/>
      <c r="C91" s="1096"/>
      <c r="D91" s="1096"/>
      <c r="E91" s="1096"/>
      <c r="F91" s="1096"/>
      <c r="G91" s="1096"/>
      <c r="I91" s="191"/>
    </row>
    <row r="92" spans="1:9" s="174" customFormat="1" ht="23.25">
      <c r="A92" s="171" t="s">
        <v>104</v>
      </c>
      <c r="D92" s="192"/>
      <c r="E92" s="192" t="s">
        <v>1</v>
      </c>
      <c r="F92" s="187">
        <f>SUM(F93:F112)</f>
        <v>20881000</v>
      </c>
      <c r="G92" s="187" t="s">
        <v>5</v>
      </c>
      <c r="I92" s="94"/>
    </row>
    <row r="93" spans="1:9">
      <c r="B93" s="178" t="s">
        <v>110</v>
      </c>
      <c r="E93" s="91" t="s">
        <v>28</v>
      </c>
      <c r="F93" s="67">
        <v>1000</v>
      </c>
      <c r="G93" s="178" t="s">
        <v>30</v>
      </c>
    </row>
    <row r="94" spans="1:9">
      <c r="B94" s="172" t="s">
        <v>1296</v>
      </c>
    </row>
    <row r="95" spans="1:9">
      <c r="B95" s="178" t="s">
        <v>676</v>
      </c>
      <c r="E95" s="91" t="s">
        <v>28</v>
      </c>
      <c r="F95" s="67">
        <v>2600000</v>
      </c>
      <c r="G95" s="178" t="s">
        <v>30</v>
      </c>
    </row>
    <row r="96" spans="1:9">
      <c r="B96" s="172" t="s">
        <v>598</v>
      </c>
    </row>
    <row r="97" spans="2:7">
      <c r="B97" s="178" t="s">
        <v>645</v>
      </c>
      <c r="E97" s="91" t="s">
        <v>28</v>
      </c>
      <c r="F97" s="67">
        <v>13474000</v>
      </c>
      <c r="G97" s="178" t="s">
        <v>30</v>
      </c>
    </row>
    <row r="98" spans="2:7">
      <c r="B98" s="172" t="s">
        <v>598</v>
      </c>
    </row>
    <row r="99" spans="2:7">
      <c r="B99" s="178" t="s">
        <v>105</v>
      </c>
      <c r="E99" s="91" t="s">
        <v>28</v>
      </c>
      <c r="F99" s="67">
        <v>100000</v>
      </c>
      <c r="G99" s="178" t="s">
        <v>30</v>
      </c>
    </row>
    <row r="100" spans="2:7">
      <c r="B100" s="172" t="s">
        <v>598</v>
      </c>
    </row>
    <row r="101" spans="2:7">
      <c r="B101" s="178" t="s">
        <v>106</v>
      </c>
      <c r="E101" s="91" t="s">
        <v>28</v>
      </c>
      <c r="F101" s="67">
        <v>1000000</v>
      </c>
      <c r="G101" s="178" t="s">
        <v>30</v>
      </c>
    </row>
    <row r="102" spans="2:7">
      <c r="B102" s="172" t="s">
        <v>598</v>
      </c>
    </row>
    <row r="103" spans="2:7">
      <c r="B103" s="178" t="s">
        <v>107</v>
      </c>
      <c r="E103" s="91" t="s">
        <v>28</v>
      </c>
      <c r="F103" s="67">
        <v>2600000</v>
      </c>
      <c r="G103" s="178" t="s">
        <v>30</v>
      </c>
    </row>
    <row r="104" spans="2:7">
      <c r="B104" s="172" t="s">
        <v>598</v>
      </c>
    </row>
    <row r="105" spans="2:7">
      <c r="B105" s="178" t="s">
        <v>108</v>
      </c>
      <c r="E105" s="91" t="s">
        <v>28</v>
      </c>
      <c r="F105" s="67">
        <v>0</v>
      </c>
      <c r="G105" s="178" t="s">
        <v>30</v>
      </c>
    </row>
    <row r="106" spans="2:7">
      <c r="B106" s="172" t="s">
        <v>596</v>
      </c>
    </row>
    <row r="107" spans="2:7">
      <c r="B107" s="178" t="s">
        <v>191</v>
      </c>
      <c r="E107" s="91" t="s">
        <v>28</v>
      </c>
      <c r="F107" s="67">
        <v>56000</v>
      </c>
      <c r="G107" s="178" t="s">
        <v>30</v>
      </c>
    </row>
    <row r="108" spans="2:7">
      <c r="B108" s="172" t="s">
        <v>598</v>
      </c>
    </row>
    <row r="109" spans="2:7">
      <c r="B109" s="668" t="s">
        <v>192</v>
      </c>
      <c r="E109" s="91" t="s">
        <v>28</v>
      </c>
      <c r="F109" s="67">
        <v>150000</v>
      </c>
      <c r="G109" s="178" t="s">
        <v>30</v>
      </c>
    </row>
    <row r="110" spans="2:7">
      <c r="B110" s="172" t="s">
        <v>598</v>
      </c>
    </row>
    <row r="111" spans="2:7" ht="23.25" customHeight="1">
      <c r="B111" s="668" t="s">
        <v>646</v>
      </c>
      <c r="E111" s="91"/>
    </row>
    <row r="112" spans="2:7" ht="21" customHeight="1">
      <c r="B112" s="178"/>
      <c r="E112" s="788" t="s">
        <v>28</v>
      </c>
      <c r="F112" s="789">
        <v>900000</v>
      </c>
      <c r="G112" s="668" t="s">
        <v>30</v>
      </c>
    </row>
    <row r="113" spans="1:9">
      <c r="B113" s="172" t="s">
        <v>598</v>
      </c>
    </row>
    <row r="114" spans="1:9" ht="3" customHeight="1">
      <c r="B114" s="172"/>
    </row>
    <row r="115" spans="1:9" s="190" customFormat="1" ht="27.75" customHeight="1">
      <c r="A115" s="1096" t="s">
        <v>615</v>
      </c>
      <c r="B115" s="1096"/>
      <c r="C115" s="1096"/>
      <c r="D115" s="1096"/>
      <c r="E115" s="1096"/>
      <c r="F115" s="1096"/>
      <c r="G115" s="1096"/>
      <c r="I115" s="191"/>
    </row>
    <row r="116" spans="1:9" s="174" customFormat="1" ht="23.25">
      <c r="A116" s="171" t="s">
        <v>193</v>
      </c>
      <c r="D116" s="186"/>
      <c r="E116" s="186" t="s">
        <v>1</v>
      </c>
      <c r="F116" s="658">
        <f>SUM(F118:F159)</f>
        <v>19331260</v>
      </c>
      <c r="G116" s="187" t="s">
        <v>5</v>
      </c>
      <c r="I116" s="94"/>
    </row>
    <row r="117" spans="1:9">
      <c r="B117" s="668" t="s">
        <v>647</v>
      </c>
      <c r="C117" s="178"/>
      <c r="E117" s="91"/>
    </row>
    <row r="118" spans="1:9">
      <c r="C118" s="178"/>
      <c r="E118" s="91" t="s">
        <v>28</v>
      </c>
      <c r="F118" s="75">
        <v>7300000</v>
      </c>
      <c r="G118" s="178" t="s">
        <v>30</v>
      </c>
    </row>
    <row r="119" spans="1:9">
      <c r="B119" s="170" t="s">
        <v>778</v>
      </c>
      <c r="C119" s="178"/>
      <c r="E119" s="91"/>
      <c r="F119" s="75"/>
    </row>
    <row r="120" spans="1:9">
      <c r="B120" s="668" t="s">
        <v>696</v>
      </c>
      <c r="E120" s="180" t="s">
        <v>28</v>
      </c>
      <c r="F120" s="67">
        <v>989766</v>
      </c>
      <c r="G120" s="178" t="s">
        <v>30</v>
      </c>
    </row>
    <row r="121" spans="1:9">
      <c r="B121" s="170" t="s">
        <v>778</v>
      </c>
      <c r="C121" s="178"/>
      <c r="E121" s="91"/>
      <c r="F121" s="75"/>
    </row>
    <row r="122" spans="1:9">
      <c r="B122" s="668" t="s">
        <v>1297</v>
      </c>
      <c r="E122" s="180" t="s">
        <v>28</v>
      </c>
      <c r="F122" s="67">
        <v>2094940</v>
      </c>
      <c r="G122" s="178" t="s">
        <v>30</v>
      </c>
    </row>
    <row r="123" spans="1:9">
      <c r="B123" s="170" t="s">
        <v>778</v>
      </c>
      <c r="C123" s="178"/>
      <c r="E123" s="91"/>
      <c r="F123" s="75"/>
    </row>
    <row r="124" spans="1:9">
      <c r="B124" s="170" t="s">
        <v>1329</v>
      </c>
      <c r="C124" s="178"/>
      <c r="E124" s="91"/>
      <c r="F124" s="75"/>
    </row>
    <row r="125" spans="1:9">
      <c r="C125" s="178" t="s">
        <v>1330</v>
      </c>
      <c r="E125" s="91" t="s">
        <v>28</v>
      </c>
      <c r="F125" s="75">
        <v>48450</v>
      </c>
      <c r="G125" s="178" t="s">
        <v>30</v>
      </c>
    </row>
    <row r="126" spans="1:9">
      <c r="C126" s="178" t="s">
        <v>1331</v>
      </c>
      <c r="E126" s="91" t="s">
        <v>28</v>
      </c>
      <c r="F126" s="75">
        <v>12266</v>
      </c>
      <c r="G126" s="178" t="s">
        <v>30</v>
      </c>
    </row>
    <row r="127" spans="1:9">
      <c r="C127" s="178" t="s">
        <v>1332</v>
      </c>
      <c r="E127" s="91" t="s">
        <v>28</v>
      </c>
      <c r="F127" s="75">
        <v>9180</v>
      </c>
      <c r="G127" s="178" t="s">
        <v>30</v>
      </c>
    </row>
    <row r="128" spans="1:9">
      <c r="C128" s="178" t="s">
        <v>1333</v>
      </c>
      <c r="E128" s="91" t="s">
        <v>28</v>
      </c>
      <c r="F128" s="75">
        <v>3151</v>
      </c>
      <c r="G128" s="178" t="s">
        <v>30</v>
      </c>
    </row>
    <row r="129" spans="1:7">
      <c r="C129" s="178" t="s">
        <v>1334</v>
      </c>
      <c r="E129" s="91" t="s">
        <v>28</v>
      </c>
      <c r="F129" s="75">
        <v>5710</v>
      </c>
      <c r="G129" s="178" t="s">
        <v>30</v>
      </c>
    </row>
    <row r="130" spans="1:7">
      <c r="C130" s="178" t="s">
        <v>1426</v>
      </c>
      <c r="E130" s="91"/>
      <c r="F130" s="75"/>
    </row>
    <row r="131" spans="1:7">
      <c r="C131" s="178"/>
      <c r="E131" s="91" t="s">
        <v>28</v>
      </c>
      <c r="F131" s="75">
        <v>80000</v>
      </c>
      <c r="G131" s="178" t="s">
        <v>30</v>
      </c>
    </row>
    <row r="132" spans="1:7">
      <c r="B132" s="170" t="s">
        <v>1344</v>
      </c>
      <c r="C132" s="178"/>
      <c r="E132" s="91"/>
      <c r="F132" s="75"/>
    </row>
    <row r="133" spans="1:7">
      <c r="B133" s="668" t="s">
        <v>1335</v>
      </c>
    </row>
    <row r="134" spans="1:7">
      <c r="B134" s="172"/>
      <c r="E134" s="180" t="s">
        <v>28</v>
      </c>
      <c r="F134" s="67">
        <v>36000</v>
      </c>
      <c r="G134" s="178" t="s">
        <v>30</v>
      </c>
    </row>
    <row r="135" spans="1:7">
      <c r="B135" s="170" t="s">
        <v>778</v>
      </c>
      <c r="C135" s="178"/>
      <c r="E135" s="91"/>
      <c r="F135" s="75"/>
    </row>
    <row r="136" spans="1:7" ht="22.5" customHeight="1">
      <c r="A136" s="193"/>
      <c r="B136" s="667" t="s">
        <v>1336</v>
      </c>
      <c r="C136" s="580"/>
      <c r="D136" s="580"/>
      <c r="E136" s="581"/>
      <c r="F136" s="188"/>
      <c r="G136" s="582"/>
    </row>
    <row r="137" spans="1:7" ht="22.5" customHeight="1">
      <c r="A137" s="193"/>
      <c r="B137" s="582"/>
      <c r="C137" s="582"/>
      <c r="D137" s="582"/>
      <c r="E137" s="581" t="s">
        <v>28</v>
      </c>
      <c r="F137" s="188">
        <v>6398400</v>
      </c>
      <c r="G137" s="582" t="s">
        <v>30</v>
      </c>
    </row>
    <row r="138" spans="1:7">
      <c r="B138" s="170" t="s">
        <v>778</v>
      </c>
      <c r="C138" s="178"/>
      <c r="E138" s="91"/>
      <c r="F138" s="75"/>
    </row>
    <row r="139" spans="1:7">
      <c r="B139" s="668" t="s">
        <v>1337</v>
      </c>
    </row>
    <row r="140" spans="1:7">
      <c r="E140" s="180" t="s">
        <v>28</v>
      </c>
      <c r="F140" s="67">
        <v>1022200</v>
      </c>
      <c r="G140" s="178" t="s">
        <v>30</v>
      </c>
    </row>
    <row r="141" spans="1:7">
      <c r="B141" s="170" t="s">
        <v>778</v>
      </c>
      <c r="C141" s="178"/>
      <c r="E141" s="91"/>
      <c r="F141" s="75"/>
    </row>
    <row r="142" spans="1:7">
      <c r="B142" s="668" t="s">
        <v>1338</v>
      </c>
    </row>
    <row r="143" spans="1:7" ht="22.5" customHeight="1">
      <c r="A143" s="193"/>
      <c r="B143" s="667" t="s">
        <v>1427</v>
      </c>
      <c r="C143" s="580"/>
      <c r="D143" s="580"/>
      <c r="E143" s="581"/>
      <c r="F143" s="188"/>
      <c r="G143" s="582"/>
    </row>
    <row r="144" spans="1:7" ht="22.5" customHeight="1">
      <c r="A144" s="193"/>
      <c r="B144" s="667" t="s">
        <v>1339</v>
      </c>
      <c r="C144" s="580"/>
      <c r="D144" s="580"/>
      <c r="E144" s="581"/>
      <c r="F144" s="188"/>
      <c r="G144" s="582"/>
    </row>
    <row r="145" spans="1:7" ht="22.5" customHeight="1">
      <c r="A145" s="193"/>
      <c r="B145" s="667"/>
      <c r="C145" s="580"/>
      <c r="D145" s="580"/>
      <c r="E145" s="769" t="s">
        <v>28</v>
      </c>
      <c r="F145" s="188">
        <v>1096830</v>
      </c>
      <c r="G145" s="582" t="s">
        <v>30</v>
      </c>
    </row>
    <row r="146" spans="1:7" ht="22.5" customHeight="1">
      <c r="A146" s="193"/>
      <c r="B146" s="667" t="s">
        <v>1428</v>
      </c>
      <c r="C146" s="580"/>
      <c r="D146" s="580"/>
      <c r="E146" s="769" t="s">
        <v>28</v>
      </c>
      <c r="F146" s="188">
        <v>68000</v>
      </c>
      <c r="G146" s="582" t="s">
        <v>30</v>
      </c>
    </row>
    <row r="147" spans="1:7">
      <c r="B147" s="170" t="s">
        <v>778</v>
      </c>
      <c r="C147" s="178"/>
      <c r="E147" s="91"/>
      <c r="F147" s="75"/>
    </row>
    <row r="148" spans="1:7">
      <c r="B148" s="170" t="s">
        <v>1429</v>
      </c>
    </row>
    <row r="149" spans="1:7">
      <c r="E149" s="179" t="s">
        <v>28</v>
      </c>
      <c r="F149" s="67">
        <v>140000</v>
      </c>
      <c r="G149" s="178" t="s">
        <v>30</v>
      </c>
    </row>
    <row r="150" spans="1:7">
      <c r="B150" s="170" t="s">
        <v>778</v>
      </c>
      <c r="C150" s="178"/>
      <c r="E150" s="91"/>
      <c r="F150" s="75"/>
    </row>
    <row r="151" spans="1:7">
      <c r="C151" s="178"/>
      <c r="E151" s="91"/>
      <c r="F151" s="75"/>
    </row>
    <row r="152" spans="1:7">
      <c r="C152" s="178"/>
      <c r="E152" s="91"/>
      <c r="F152" s="75"/>
    </row>
    <row r="153" spans="1:7">
      <c r="B153" s="170" t="s">
        <v>1430</v>
      </c>
    </row>
    <row r="154" spans="1:7">
      <c r="B154" s="170" t="s">
        <v>1431</v>
      </c>
    </row>
    <row r="155" spans="1:7">
      <c r="E155" s="179" t="s">
        <v>28</v>
      </c>
      <c r="F155" s="67">
        <v>2397</v>
      </c>
      <c r="G155" s="178" t="s">
        <v>30</v>
      </c>
    </row>
    <row r="156" spans="1:7">
      <c r="B156" s="170" t="s">
        <v>778</v>
      </c>
      <c r="C156" s="178"/>
      <c r="E156" s="91"/>
      <c r="F156" s="75"/>
    </row>
    <row r="157" spans="1:7">
      <c r="B157" s="170" t="s">
        <v>1432</v>
      </c>
    </row>
    <row r="158" spans="1:7">
      <c r="B158" s="170" t="s">
        <v>1433</v>
      </c>
    </row>
    <row r="159" spans="1:7">
      <c r="E159" s="180" t="s">
        <v>28</v>
      </c>
      <c r="F159" s="67">
        <v>23970</v>
      </c>
      <c r="G159" s="178" t="s">
        <v>30</v>
      </c>
    </row>
    <row r="160" spans="1:7">
      <c r="B160" s="170" t="s">
        <v>778</v>
      </c>
      <c r="C160" s="178"/>
      <c r="E160" s="91"/>
      <c r="F160" s="75"/>
    </row>
    <row r="168" spans="1:9" s="194" customFormat="1">
      <c r="A168" s="170"/>
      <c r="B168" s="170"/>
      <c r="C168" s="170"/>
      <c r="D168" s="170"/>
      <c r="E168" s="180"/>
      <c r="F168" s="67"/>
      <c r="G168" s="178"/>
      <c r="I168" s="195"/>
    </row>
    <row r="169" spans="1:9" s="196" customFormat="1">
      <c r="A169" s="170"/>
      <c r="B169" s="170"/>
      <c r="C169" s="170"/>
      <c r="D169" s="170"/>
      <c r="E169" s="180"/>
      <c r="F169" s="67"/>
      <c r="G169" s="178"/>
      <c r="I169" s="15"/>
    </row>
    <row r="170" spans="1:9" s="196" customFormat="1">
      <c r="A170" s="170"/>
      <c r="B170" s="170"/>
      <c r="C170" s="170"/>
      <c r="D170" s="170"/>
      <c r="E170" s="180"/>
      <c r="F170" s="67"/>
      <c r="G170" s="178"/>
      <c r="I170" s="15"/>
    </row>
    <row r="171" spans="1:9" s="196" customFormat="1">
      <c r="E171" s="197"/>
      <c r="F171" s="15"/>
      <c r="G171" s="198"/>
      <c r="I171" s="15"/>
    </row>
    <row r="172" spans="1:9" s="196" customFormat="1">
      <c r="E172" s="197"/>
      <c r="F172" s="15"/>
      <c r="G172" s="198"/>
      <c r="I172" s="15"/>
    </row>
    <row r="173" spans="1:9" s="196" customFormat="1">
      <c r="E173" s="197"/>
      <c r="F173" s="15"/>
      <c r="G173" s="198"/>
      <c r="I173" s="15"/>
    </row>
    <row r="174" spans="1:9" s="196" customFormat="1">
      <c r="E174" s="197"/>
      <c r="F174" s="15"/>
      <c r="G174" s="198"/>
      <c r="I174" s="15"/>
    </row>
    <row r="175" spans="1:9" s="196" customFormat="1">
      <c r="E175" s="197"/>
      <c r="F175" s="15"/>
      <c r="G175" s="198"/>
      <c r="I175" s="15"/>
    </row>
    <row r="176" spans="1:9" s="196" customFormat="1">
      <c r="E176" s="197"/>
      <c r="F176" s="15"/>
      <c r="G176" s="198"/>
      <c r="I176" s="15"/>
    </row>
    <row r="177" spans="5:9" s="196" customFormat="1">
      <c r="E177" s="197"/>
      <c r="F177" s="15"/>
      <c r="G177" s="198"/>
      <c r="I177" s="15"/>
    </row>
    <row r="178" spans="5:9" s="196" customFormat="1">
      <c r="E178" s="197"/>
      <c r="F178" s="15"/>
      <c r="G178" s="198"/>
      <c r="I178" s="15"/>
    </row>
    <row r="179" spans="5:9" s="196" customFormat="1">
      <c r="E179" s="197"/>
      <c r="F179" s="15"/>
      <c r="G179" s="198"/>
      <c r="I179" s="15"/>
    </row>
    <row r="180" spans="5:9" s="196" customFormat="1">
      <c r="E180" s="197"/>
      <c r="F180" s="15"/>
      <c r="G180" s="198"/>
      <c r="I180" s="15"/>
    </row>
    <row r="181" spans="5:9" s="196" customFormat="1">
      <c r="E181" s="197"/>
      <c r="F181" s="15"/>
      <c r="G181" s="198"/>
      <c r="I181" s="15"/>
    </row>
    <row r="182" spans="5:9" s="196" customFormat="1">
      <c r="E182" s="197"/>
      <c r="F182" s="15"/>
      <c r="G182" s="198"/>
      <c r="I182" s="15"/>
    </row>
    <row r="183" spans="5:9" s="196" customFormat="1">
      <c r="E183" s="197"/>
      <c r="F183" s="15"/>
      <c r="G183" s="198"/>
      <c r="I183" s="15"/>
    </row>
    <row r="184" spans="5:9" s="196" customFormat="1">
      <c r="E184" s="197"/>
      <c r="F184" s="15"/>
      <c r="G184" s="198"/>
      <c r="I184" s="15"/>
    </row>
    <row r="185" spans="5:9" s="196" customFormat="1">
      <c r="E185" s="197"/>
      <c r="F185" s="15"/>
      <c r="G185" s="198"/>
      <c r="I185" s="15"/>
    </row>
    <row r="186" spans="5:9" s="196" customFormat="1">
      <c r="E186" s="197"/>
      <c r="F186" s="15"/>
      <c r="G186" s="198"/>
      <c r="I186" s="15"/>
    </row>
    <row r="187" spans="5:9" s="196" customFormat="1">
      <c r="E187" s="197"/>
      <c r="F187" s="15"/>
      <c r="G187" s="198"/>
      <c r="I187" s="15"/>
    </row>
    <row r="188" spans="5:9" s="196" customFormat="1">
      <c r="E188" s="197"/>
      <c r="F188" s="15"/>
      <c r="G188" s="198"/>
      <c r="I188" s="15"/>
    </row>
    <row r="189" spans="5:9" s="196" customFormat="1">
      <c r="E189" s="197"/>
      <c r="F189" s="15"/>
      <c r="G189" s="198"/>
      <c r="I189" s="15"/>
    </row>
    <row r="190" spans="5:9" s="196" customFormat="1">
      <c r="E190" s="197"/>
      <c r="F190" s="15"/>
      <c r="G190" s="198"/>
      <c r="I190" s="15"/>
    </row>
    <row r="191" spans="5:9" s="196" customFormat="1">
      <c r="E191" s="197"/>
      <c r="F191" s="15"/>
      <c r="G191" s="198"/>
      <c r="I191" s="15"/>
    </row>
    <row r="192" spans="5:9" s="196" customFormat="1">
      <c r="E192" s="197"/>
      <c r="F192" s="15"/>
      <c r="G192" s="198"/>
      <c r="I192" s="15"/>
    </row>
    <row r="193" spans="5:9" s="196" customFormat="1">
      <c r="E193" s="197"/>
      <c r="F193" s="15"/>
      <c r="G193" s="198"/>
      <c r="I193" s="15"/>
    </row>
    <row r="194" spans="5:9" s="196" customFormat="1">
      <c r="E194" s="197"/>
      <c r="F194" s="15"/>
      <c r="G194" s="198"/>
      <c r="I194" s="15"/>
    </row>
    <row r="195" spans="5:9" s="196" customFormat="1">
      <c r="E195" s="197"/>
      <c r="F195" s="15"/>
      <c r="G195" s="198"/>
      <c r="I195" s="15"/>
    </row>
    <row r="196" spans="5:9" s="196" customFormat="1">
      <c r="E196" s="197"/>
      <c r="F196" s="15"/>
      <c r="G196" s="198"/>
      <c r="I196" s="15"/>
    </row>
    <row r="197" spans="5:9" s="196" customFormat="1">
      <c r="E197" s="197"/>
      <c r="F197" s="15"/>
      <c r="G197" s="198"/>
      <c r="I197" s="15"/>
    </row>
    <row r="198" spans="5:9" s="196" customFormat="1">
      <c r="E198" s="197"/>
      <c r="F198" s="15"/>
      <c r="G198" s="198"/>
      <c r="I198" s="15"/>
    </row>
    <row r="199" spans="5:9" s="196" customFormat="1">
      <c r="E199" s="197"/>
      <c r="F199" s="15"/>
      <c r="G199" s="198"/>
      <c r="I199" s="15"/>
    </row>
    <row r="200" spans="5:9" s="196" customFormat="1">
      <c r="E200" s="197"/>
      <c r="F200" s="15"/>
      <c r="G200" s="198"/>
      <c r="I200" s="15"/>
    </row>
    <row r="201" spans="5:9" s="196" customFormat="1">
      <c r="E201" s="197"/>
      <c r="F201" s="15"/>
      <c r="G201" s="198"/>
      <c r="I201" s="15"/>
    </row>
    <row r="202" spans="5:9" s="196" customFormat="1">
      <c r="E202" s="197"/>
      <c r="F202" s="15"/>
      <c r="G202" s="198"/>
      <c r="I202" s="15"/>
    </row>
    <row r="203" spans="5:9" s="196" customFormat="1">
      <c r="E203" s="197"/>
      <c r="F203" s="15"/>
      <c r="G203" s="198"/>
      <c r="I203" s="15"/>
    </row>
    <row r="204" spans="5:9" s="196" customFormat="1">
      <c r="E204" s="197"/>
      <c r="F204" s="15"/>
      <c r="G204" s="198"/>
      <c r="I204" s="15"/>
    </row>
    <row r="205" spans="5:9" s="196" customFormat="1">
      <c r="E205" s="197"/>
      <c r="F205" s="15"/>
      <c r="G205" s="198"/>
      <c r="I205" s="15"/>
    </row>
    <row r="206" spans="5:9" s="196" customFormat="1">
      <c r="E206" s="197"/>
      <c r="F206" s="15"/>
      <c r="G206" s="198"/>
      <c r="I206" s="15"/>
    </row>
    <row r="207" spans="5:9" s="196" customFormat="1">
      <c r="E207" s="197"/>
      <c r="F207" s="15"/>
      <c r="G207" s="198"/>
      <c r="I207" s="15"/>
    </row>
    <row r="208" spans="5:9" s="196" customFormat="1">
      <c r="E208" s="197"/>
      <c r="F208" s="15"/>
      <c r="G208" s="198"/>
      <c r="I208" s="15"/>
    </row>
    <row r="209" spans="5:9" s="196" customFormat="1">
      <c r="E209" s="197"/>
      <c r="F209" s="15"/>
      <c r="G209" s="198"/>
      <c r="I209" s="15"/>
    </row>
    <row r="210" spans="5:9" s="196" customFormat="1">
      <c r="E210" s="197"/>
      <c r="F210" s="15"/>
      <c r="G210" s="198"/>
      <c r="I210" s="15"/>
    </row>
    <row r="211" spans="5:9" s="196" customFormat="1">
      <c r="E211" s="197"/>
      <c r="F211" s="15"/>
      <c r="G211" s="198"/>
      <c r="I211" s="15"/>
    </row>
    <row r="212" spans="5:9" s="196" customFormat="1">
      <c r="E212" s="197"/>
      <c r="F212" s="15"/>
      <c r="G212" s="198"/>
      <c r="I212" s="15"/>
    </row>
    <row r="213" spans="5:9" s="196" customFormat="1">
      <c r="E213" s="197"/>
      <c r="F213" s="15"/>
      <c r="G213" s="198"/>
      <c r="I213" s="15"/>
    </row>
    <row r="214" spans="5:9" s="196" customFormat="1">
      <c r="E214" s="197"/>
      <c r="F214" s="15"/>
      <c r="G214" s="198"/>
      <c r="I214" s="15"/>
    </row>
    <row r="215" spans="5:9" s="196" customFormat="1">
      <c r="E215" s="197"/>
      <c r="F215" s="15"/>
      <c r="G215" s="198"/>
      <c r="I215" s="15"/>
    </row>
    <row r="216" spans="5:9" s="196" customFormat="1">
      <c r="E216" s="197"/>
      <c r="F216" s="15"/>
      <c r="G216" s="198"/>
      <c r="I216" s="15"/>
    </row>
    <row r="217" spans="5:9" s="196" customFormat="1">
      <c r="E217" s="197"/>
      <c r="F217" s="15"/>
      <c r="G217" s="198"/>
      <c r="I217" s="15"/>
    </row>
    <row r="218" spans="5:9" s="196" customFormat="1">
      <c r="E218" s="197"/>
      <c r="F218" s="15"/>
      <c r="G218" s="198"/>
      <c r="I218" s="15"/>
    </row>
    <row r="219" spans="5:9" s="196" customFormat="1">
      <c r="E219" s="197"/>
      <c r="F219" s="15"/>
      <c r="G219" s="198"/>
      <c r="I219" s="15"/>
    </row>
    <row r="220" spans="5:9" s="196" customFormat="1">
      <c r="E220" s="197"/>
      <c r="F220" s="15"/>
      <c r="G220" s="198"/>
      <c r="I220" s="15"/>
    </row>
    <row r="221" spans="5:9" s="196" customFormat="1">
      <c r="E221" s="197"/>
      <c r="F221" s="15"/>
      <c r="G221" s="198"/>
      <c r="I221" s="15"/>
    </row>
    <row r="222" spans="5:9" s="196" customFormat="1">
      <c r="E222" s="197"/>
      <c r="F222" s="15"/>
      <c r="G222" s="198"/>
      <c r="I222" s="15"/>
    </row>
    <row r="223" spans="5:9" s="196" customFormat="1">
      <c r="E223" s="197"/>
      <c r="F223" s="15"/>
      <c r="G223" s="198"/>
      <c r="I223" s="15"/>
    </row>
    <row r="224" spans="5:9" s="196" customFormat="1">
      <c r="E224" s="197"/>
      <c r="F224" s="15"/>
      <c r="G224" s="198"/>
      <c r="I224" s="15"/>
    </row>
    <row r="225" spans="5:9" s="196" customFormat="1">
      <c r="E225" s="197"/>
      <c r="F225" s="15"/>
      <c r="G225" s="198"/>
      <c r="I225" s="15"/>
    </row>
    <row r="226" spans="5:9" s="196" customFormat="1">
      <c r="E226" s="197"/>
      <c r="F226" s="15"/>
      <c r="G226" s="198"/>
      <c r="I226" s="15"/>
    </row>
    <row r="227" spans="5:9" s="196" customFormat="1">
      <c r="E227" s="197"/>
      <c r="F227" s="15"/>
      <c r="G227" s="198"/>
      <c r="I227" s="15"/>
    </row>
    <row r="228" spans="5:9" s="196" customFormat="1">
      <c r="E228" s="197"/>
      <c r="F228" s="15"/>
      <c r="G228" s="198"/>
      <c r="I228" s="15"/>
    </row>
    <row r="229" spans="5:9" s="196" customFormat="1">
      <c r="E229" s="197"/>
      <c r="F229" s="15"/>
      <c r="G229" s="198"/>
      <c r="I229" s="15"/>
    </row>
    <row r="230" spans="5:9" s="196" customFormat="1">
      <c r="E230" s="197"/>
      <c r="F230" s="15"/>
      <c r="G230" s="198"/>
      <c r="I230" s="15"/>
    </row>
    <row r="231" spans="5:9" s="196" customFormat="1">
      <c r="E231" s="197"/>
      <c r="F231" s="15"/>
      <c r="G231" s="198"/>
      <c r="I231" s="15"/>
    </row>
    <row r="232" spans="5:9" s="196" customFormat="1">
      <c r="E232" s="197"/>
      <c r="F232" s="15"/>
      <c r="G232" s="198"/>
      <c r="I232" s="15"/>
    </row>
    <row r="233" spans="5:9" s="196" customFormat="1">
      <c r="E233" s="197"/>
      <c r="F233" s="15"/>
      <c r="G233" s="198"/>
      <c r="I233" s="15"/>
    </row>
    <row r="234" spans="5:9" s="196" customFormat="1">
      <c r="E234" s="197"/>
      <c r="F234" s="15"/>
      <c r="G234" s="198"/>
      <c r="I234" s="15"/>
    </row>
    <row r="235" spans="5:9" s="196" customFormat="1">
      <c r="E235" s="197"/>
      <c r="F235" s="15"/>
      <c r="G235" s="198"/>
      <c r="I235" s="15"/>
    </row>
    <row r="236" spans="5:9" s="196" customFormat="1">
      <c r="E236" s="197"/>
      <c r="F236" s="15"/>
      <c r="G236" s="198"/>
      <c r="I236" s="15"/>
    </row>
    <row r="237" spans="5:9" s="196" customFormat="1">
      <c r="E237" s="197"/>
      <c r="F237" s="15"/>
      <c r="G237" s="198"/>
      <c r="I237" s="15"/>
    </row>
    <row r="238" spans="5:9" s="196" customFormat="1">
      <c r="E238" s="197"/>
      <c r="F238" s="15"/>
      <c r="G238" s="198"/>
      <c r="I238" s="15"/>
    </row>
    <row r="239" spans="5:9" s="196" customFormat="1">
      <c r="E239" s="197"/>
      <c r="F239" s="15"/>
      <c r="G239" s="198"/>
      <c r="I239" s="15"/>
    </row>
    <row r="240" spans="5:9" s="196" customFormat="1">
      <c r="E240" s="197"/>
      <c r="F240" s="15"/>
      <c r="G240" s="198"/>
      <c r="I240" s="15"/>
    </row>
    <row r="241" spans="5:9" s="196" customFormat="1">
      <c r="E241" s="197"/>
      <c r="F241" s="15"/>
      <c r="G241" s="198"/>
      <c r="I241" s="15"/>
    </row>
    <row r="242" spans="5:9" s="196" customFormat="1">
      <c r="E242" s="197"/>
      <c r="F242" s="15"/>
      <c r="G242" s="198"/>
      <c r="I242" s="15"/>
    </row>
    <row r="243" spans="5:9" s="196" customFormat="1">
      <c r="E243" s="197"/>
      <c r="F243" s="15"/>
      <c r="G243" s="198"/>
      <c r="I243" s="15"/>
    </row>
    <row r="244" spans="5:9" s="196" customFormat="1">
      <c r="E244" s="197"/>
      <c r="F244" s="15"/>
      <c r="G244" s="198"/>
      <c r="I244" s="15"/>
    </row>
    <row r="245" spans="5:9" s="196" customFormat="1">
      <c r="E245" s="197"/>
      <c r="F245" s="15"/>
      <c r="G245" s="198"/>
      <c r="I245" s="15"/>
    </row>
    <row r="246" spans="5:9" s="196" customFormat="1">
      <c r="E246" s="197"/>
      <c r="F246" s="15"/>
      <c r="G246" s="198"/>
      <c r="I246" s="15"/>
    </row>
    <row r="247" spans="5:9" s="196" customFormat="1">
      <c r="E247" s="197"/>
      <c r="F247" s="15"/>
      <c r="G247" s="198"/>
      <c r="I247" s="15"/>
    </row>
    <row r="248" spans="5:9" s="196" customFormat="1">
      <c r="E248" s="197"/>
      <c r="F248" s="15"/>
      <c r="G248" s="198"/>
      <c r="I248" s="15"/>
    </row>
    <row r="249" spans="5:9" s="196" customFormat="1">
      <c r="E249" s="197"/>
      <c r="F249" s="15"/>
      <c r="G249" s="198"/>
      <c r="I249" s="15"/>
    </row>
    <row r="250" spans="5:9" s="196" customFormat="1">
      <c r="E250" s="197"/>
      <c r="F250" s="15"/>
      <c r="G250" s="198"/>
      <c r="I250" s="15"/>
    </row>
    <row r="251" spans="5:9" s="196" customFormat="1">
      <c r="E251" s="197"/>
      <c r="F251" s="15"/>
      <c r="G251" s="198"/>
      <c r="I251" s="15"/>
    </row>
    <row r="252" spans="5:9" s="196" customFormat="1">
      <c r="E252" s="197"/>
      <c r="F252" s="15"/>
      <c r="G252" s="198"/>
      <c r="I252" s="15"/>
    </row>
    <row r="253" spans="5:9" s="196" customFormat="1">
      <c r="E253" s="197"/>
      <c r="F253" s="15"/>
      <c r="G253" s="198"/>
      <c r="I253" s="15"/>
    </row>
    <row r="254" spans="5:9" s="196" customFormat="1">
      <c r="E254" s="197"/>
      <c r="F254" s="15"/>
      <c r="G254" s="198"/>
      <c r="I254" s="15"/>
    </row>
    <row r="255" spans="5:9" s="196" customFormat="1">
      <c r="E255" s="197"/>
      <c r="F255" s="15"/>
      <c r="G255" s="198"/>
      <c r="I255" s="15"/>
    </row>
    <row r="256" spans="5:9" s="196" customFormat="1">
      <c r="E256" s="197"/>
      <c r="F256" s="15"/>
      <c r="G256" s="198"/>
      <c r="I256" s="15"/>
    </row>
    <row r="257" spans="5:9" s="196" customFormat="1">
      <c r="E257" s="197"/>
      <c r="F257" s="15"/>
      <c r="G257" s="198"/>
      <c r="I257" s="15"/>
    </row>
    <row r="258" spans="5:9" s="196" customFormat="1">
      <c r="E258" s="197"/>
      <c r="F258" s="15"/>
      <c r="G258" s="198"/>
      <c r="I258" s="15"/>
    </row>
    <row r="259" spans="5:9" s="196" customFormat="1">
      <c r="E259" s="197"/>
      <c r="F259" s="15"/>
      <c r="G259" s="198"/>
      <c r="I259" s="15"/>
    </row>
    <row r="260" spans="5:9" s="196" customFormat="1">
      <c r="E260" s="197"/>
      <c r="F260" s="15"/>
      <c r="G260" s="198"/>
      <c r="I260" s="15"/>
    </row>
    <row r="261" spans="5:9" s="196" customFormat="1">
      <c r="E261" s="197"/>
      <c r="F261" s="15"/>
      <c r="G261" s="198"/>
      <c r="I261" s="15"/>
    </row>
    <row r="262" spans="5:9" s="196" customFormat="1">
      <c r="E262" s="197"/>
      <c r="F262" s="15"/>
      <c r="G262" s="198"/>
      <c r="I262" s="15"/>
    </row>
    <row r="263" spans="5:9" s="196" customFormat="1">
      <c r="E263" s="197"/>
      <c r="F263" s="15"/>
      <c r="G263" s="198"/>
      <c r="I263" s="15"/>
    </row>
    <row r="264" spans="5:9" s="196" customFormat="1">
      <c r="E264" s="197"/>
      <c r="F264" s="15"/>
      <c r="G264" s="198"/>
      <c r="I264" s="15"/>
    </row>
    <row r="265" spans="5:9" s="196" customFormat="1">
      <c r="E265" s="197"/>
      <c r="F265" s="15"/>
      <c r="G265" s="198"/>
      <c r="I265" s="15"/>
    </row>
    <row r="266" spans="5:9" s="196" customFormat="1">
      <c r="E266" s="197"/>
      <c r="F266" s="15"/>
      <c r="G266" s="198"/>
      <c r="I266" s="15"/>
    </row>
    <row r="267" spans="5:9" s="196" customFormat="1">
      <c r="E267" s="197"/>
      <c r="F267" s="15"/>
      <c r="G267" s="198"/>
      <c r="I267" s="15"/>
    </row>
    <row r="268" spans="5:9" s="196" customFormat="1">
      <c r="E268" s="197"/>
      <c r="F268" s="15"/>
      <c r="G268" s="198"/>
      <c r="I268" s="15"/>
    </row>
    <row r="269" spans="5:9" s="196" customFormat="1">
      <c r="E269" s="197"/>
      <c r="F269" s="15"/>
      <c r="G269" s="198"/>
      <c r="I269" s="15"/>
    </row>
    <row r="270" spans="5:9" s="196" customFormat="1">
      <c r="E270" s="197"/>
      <c r="F270" s="15"/>
      <c r="G270" s="198"/>
      <c r="I270" s="15"/>
    </row>
    <row r="271" spans="5:9" s="196" customFormat="1">
      <c r="E271" s="197"/>
      <c r="F271" s="15"/>
      <c r="G271" s="198"/>
      <c r="I271" s="15"/>
    </row>
    <row r="272" spans="5:9" s="196" customFormat="1">
      <c r="E272" s="197"/>
      <c r="F272" s="15"/>
      <c r="G272" s="198"/>
      <c r="I272" s="15"/>
    </row>
    <row r="273" spans="5:9" s="196" customFormat="1">
      <c r="E273" s="197"/>
      <c r="F273" s="15"/>
      <c r="G273" s="198"/>
      <c r="I273" s="15"/>
    </row>
    <row r="274" spans="5:9" s="196" customFormat="1">
      <c r="E274" s="197"/>
      <c r="F274" s="15"/>
      <c r="G274" s="198"/>
      <c r="I274" s="15"/>
    </row>
    <row r="275" spans="5:9" s="196" customFormat="1">
      <c r="E275" s="197"/>
      <c r="F275" s="15"/>
      <c r="G275" s="198"/>
      <c r="I275" s="15"/>
    </row>
    <row r="276" spans="5:9" s="196" customFormat="1">
      <c r="E276" s="197"/>
      <c r="F276" s="15"/>
      <c r="G276" s="198"/>
      <c r="I276" s="15"/>
    </row>
    <row r="277" spans="5:9" s="196" customFormat="1">
      <c r="E277" s="197"/>
      <c r="F277" s="15"/>
      <c r="G277" s="198"/>
      <c r="I277" s="15"/>
    </row>
    <row r="278" spans="5:9" s="196" customFormat="1">
      <c r="E278" s="197"/>
      <c r="F278" s="15"/>
      <c r="G278" s="198"/>
      <c r="I278" s="15"/>
    </row>
    <row r="279" spans="5:9" s="196" customFormat="1">
      <c r="E279" s="197"/>
      <c r="F279" s="15"/>
      <c r="G279" s="198"/>
      <c r="I279" s="15"/>
    </row>
    <row r="280" spans="5:9" s="196" customFormat="1">
      <c r="E280" s="197"/>
      <c r="F280" s="15"/>
      <c r="G280" s="198"/>
      <c r="I280" s="15"/>
    </row>
    <row r="281" spans="5:9" s="196" customFormat="1">
      <c r="E281" s="197"/>
      <c r="F281" s="15"/>
      <c r="G281" s="198"/>
      <c r="I281" s="15"/>
    </row>
    <row r="282" spans="5:9" s="196" customFormat="1">
      <c r="E282" s="197"/>
      <c r="F282" s="15"/>
      <c r="G282" s="198"/>
      <c r="I282" s="15"/>
    </row>
    <row r="283" spans="5:9" s="196" customFormat="1">
      <c r="E283" s="197"/>
      <c r="F283" s="15"/>
      <c r="G283" s="198"/>
      <c r="I283" s="15"/>
    </row>
    <row r="284" spans="5:9" s="196" customFormat="1">
      <c r="E284" s="197"/>
      <c r="F284" s="15"/>
      <c r="G284" s="198"/>
      <c r="I284" s="15"/>
    </row>
    <row r="285" spans="5:9" s="196" customFormat="1">
      <c r="E285" s="197"/>
      <c r="F285" s="15"/>
      <c r="G285" s="198"/>
      <c r="I285" s="15"/>
    </row>
    <row r="286" spans="5:9" s="196" customFormat="1">
      <c r="E286" s="197"/>
      <c r="F286" s="15"/>
      <c r="G286" s="198"/>
      <c r="I286" s="15"/>
    </row>
    <row r="287" spans="5:9" s="196" customFormat="1">
      <c r="E287" s="197"/>
      <c r="F287" s="15"/>
      <c r="G287" s="198"/>
      <c r="I287" s="15"/>
    </row>
    <row r="288" spans="5:9" s="196" customFormat="1">
      <c r="E288" s="197"/>
      <c r="F288" s="15"/>
      <c r="G288" s="198"/>
      <c r="I288" s="15"/>
    </row>
    <row r="289" spans="5:9" s="196" customFormat="1">
      <c r="E289" s="197"/>
      <c r="F289" s="15"/>
      <c r="G289" s="198"/>
      <c r="I289" s="15"/>
    </row>
    <row r="290" spans="5:9" s="196" customFormat="1">
      <c r="E290" s="197"/>
      <c r="F290" s="15"/>
      <c r="G290" s="198"/>
      <c r="I290" s="15"/>
    </row>
    <row r="291" spans="5:9" s="196" customFormat="1">
      <c r="E291" s="197"/>
      <c r="F291" s="15"/>
      <c r="G291" s="198"/>
      <c r="I291" s="15"/>
    </row>
    <row r="292" spans="5:9" s="196" customFormat="1">
      <c r="E292" s="197"/>
      <c r="F292" s="15"/>
      <c r="G292" s="198"/>
      <c r="I292" s="15"/>
    </row>
    <row r="293" spans="5:9" s="196" customFormat="1">
      <c r="E293" s="197"/>
      <c r="F293" s="15"/>
      <c r="G293" s="198"/>
      <c r="I293" s="15"/>
    </row>
    <row r="294" spans="5:9" s="196" customFormat="1">
      <c r="E294" s="197"/>
      <c r="F294" s="15"/>
      <c r="G294" s="198"/>
      <c r="I294" s="15"/>
    </row>
    <row r="295" spans="5:9" s="196" customFormat="1">
      <c r="E295" s="197"/>
      <c r="F295" s="15"/>
      <c r="G295" s="198"/>
      <c r="I295" s="15"/>
    </row>
    <row r="296" spans="5:9" s="196" customFormat="1">
      <c r="E296" s="197"/>
      <c r="F296" s="15"/>
      <c r="G296" s="198"/>
      <c r="I296" s="15"/>
    </row>
    <row r="297" spans="5:9" s="196" customFormat="1">
      <c r="E297" s="197"/>
      <c r="F297" s="15"/>
      <c r="G297" s="198"/>
      <c r="I297" s="15"/>
    </row>
    <row r="298" spans="5:9" s="196" customFormat="1">
      <c r="E298" s="197"/>
      <c r="F298" s="15"/>
      <c r="G298" s="198"/>
      <c r="I298" s="15"/>
    </row>
    <row r="299" spans="5:9" s="196" customFormat="1">
      <c r="E299" s="197"/>
      <c r="F299" s="15"/>
      <c r="G299" s="198"/>
      <c r="I299" s="15"/>
    </row>
    <row r="300" spans="5:9" s="196" customFormat="1">
      <c r="E300" s="197"/>
      <c r="F300" s="15"/>
      <c r="G300" s="198"/>
      <c r="I300" s="15"/>
    </row>
    <row r="301" spans="5:9" s="196" customFormat="1">
      <c r="E301" s="197"/>
      <c r="F301" s="15"/>
      <c r="G301" s="198"/>
      <c r="I301" s="15"/>
    </row>
    <row r="302" spans="5:9" s="196" customFormat="1">
      <c r="E302" s="197"/>
      <c r="F302" s="15"/>
      <c r="G302" s="198"/>
      <c r="I302" s="15"/>
    </row>
    <row r="303" spans="5:9" s="196" customFormat="1">
      <c r="E303" s="197"/>
      <c r="F303" s="15"/>
      <c r="G303" s="198"/>
      <c r="I303" s="15"/>
    </row>
    <row r="304" spans="5:9" s="196" customFormat="1">
      <c r="E304" s="197"/>
      <c r="F304" s="15"/>
      <c r="G304" s="198"/>
      <c r="I304" s="15"/>
    </row>
    <row r="305" spans="5:9" s="196" customFormat="1">
      <c r="E305" s="197"/>
      <c r="F305" s="15"/>
      <c r="G305" s="198"/>
      <c r="I305" s="15"/>
    </row>
    <row r="306" spans="5:9" s="196" customFormat="1">
      <c r="E306" s="197"/>
      <c r="F306" s="15"/>
      <c r="G306" s="198"/>
      <c r="I306" s="15"/>
    </row>
    <row r="307" spans="5:9" s="196" customFormat="1">
      <c r="E307" s="197"/>
      <c r="F307" s="15"/>
      <c r="G307" s="198"/>
      <c r="I307" s="15"/>
    </row>
    <row r="308" spans="5:9" s="196" customFormat="1">
      <c r="E308" s="197"/>
      <c r="F308" s="15"/>
      <c r="G308" s="198"/>
      <c r="I308" s="15"/>
    </row>
    <row r="309" spans="5:9" s="196" customFormat="1">
      <c r="E309" s="197"/>
      <c r="F309" s="15"/>
      <c r="G309" s="198"/>
      <c r="I309" s="15"/>
    </row>
    <row r="310" spans="5:9" s="196" customFormat="1">
      <c r="E310" s="197"/>
      <c r="F310" s="15"/>
      <c r="G310" s="198"/>
      <c r="I310" s="15"/>
    </row>
    <row r="311" spans="5:9" s="196" customFormat="1">
      <c r="E311" s="197"/>
      <c r="F311" s="15"/>
      <c r="G311" s="198"/>
      <c r="I311" s="15"/>
    </row>
    <row r="312" spans="5:9" s="196" customFormat="1">
      <c r="E312" s="197"/>
      <c r="F312" s="15"/>
      <c r="G312" s="198"/>
      <c r="I312" s="15"/>
    </row>
    <row r="313" spans="5:9" s="196" customFormat="1">
      <c r="E313" s="197"/>
      <c r="F313" s="15"/>
      <c r="G313" s="198"/>
      <c r="I313" s="15"/>
    </row>
    <row r="314" spans="5:9" s="196" customFormat="1">
      <c r="E314" s="197"/>
      <c r="F314" s="15"/>
      <c r="G314" s="198"/>
      <c r="I314" s="15"/>
    </row>
    <row r="315" spans="5:9" s="196" customFormat="1">
      <c r="E315" s="197"/>
      <c r="F315" s="15"/>
      <c r="G315" s="198"/>
      <c r="I315" s="15"/>
    </row>
    <row r="316" spans="5:9" s="196" customFormat="1">
      <c r="E316" s="197"/>
      <c r="F316" s="15"/>
      <c r="G316" s="198"/>
      <c r="I316" s="15"/>
    </row>
    <row r="317" spans="5:9" s="196" customFormat="1">
      <c r="E317" s="197"/>
      <c r="F317" s="15"/>
      <c r="G317" s="198"/>
      <c r="I317" s="15"/>
    </row>
    <row r="318" spans="5:9" s="196" customFormat="1">
      <c r="E318" s="197"/>
      <c r="F318" s="15"/>
      <c r="G318" s="198"/>
      <c r="I318" s="15"/>
    </row>
    <row r="319" spans="5:9" s="196" customFormat="1">
      <c r="E319" s="197"/>
      <c r="F319" s="15"/>
      <c r="G319" s="198"/>
      <c r="I319" s="15"/>
    </row>
    <row r="320" spans="5:9" s="196" customFormat="1">
      <c r="E320" s="197"/>
      <c r="F320" s="15"/>
      <c r="G320" s="198"/>
      <c r="I320" s="15"/>
    </row>
    <row r="321" spans="5:9" s="196" customFormat="1">
      <c r="E321" s="197"/>
      <c r="F321" s="15"/>
      <c r="G321" s="198"/>
      <c r="I321" s="15"/>
    </row>
    <row r="322" spans="5:9" s="196" customFormat="1">
      <c r="E322" s="197"/>
      <c r="F322" s="15"/>
      <c r="G322" s="198"/>
      <c r="I322" s="15"/>
    </row>
    <row r="323" spans="5:9" s="196" customFormat="1">
      <c r="E323" s="197"/>
      <c r="F323" s="15"/>
      <c r="G323" s="198"/>
      <c r="I323" s="15"/>
    </row>
    <row r="324" spans="5:9" s="196" customFormat="1">
      <c r="E324" s="197"/>
      <c r="F324" s="15"/>
      <c r="G324" s="198"/>
      <c r="I324" s="15"/>
    </row>
    <row r="325" spans="5:9" s="196" customFormat="1">
      <c r="E325" s="197"/>
      <c r="F325" s="15"/>
      <c r="G325" s="198"/>
      <c r="I325" s="15"/>
    </row>
    <row r="326" spans="5:9" s="196" customFormat="1">
      <c r="E326" s="197"/>
      <c r="F326" s="15"/>
      <c r="G326" s="198"/>
      <c r="I326" s="15"/>
    </row>
    <row r="327" spans="5:9" s="196" customFormat="1">
      <c r="E327" s="197"/>
      <c r="F327" s="15"/>
      <c r="G327" s="198"/>
      <c r="I327" s="15"/>
    </row>
    <row r="328" spans="5:9" s="196" customFormat="1">
      <c r="E328" s="197"/>
      <c r="F328" s="15"/>
      <c r="G328" s="198"/>
      <c r="I328" s="15"/>
    </row>
    <row r="329" spans="5:9" s="196" customFormat="1">
      <c r="E329" s="197"/>
      <c r="F329" s="15"/>
      <c r="G329" s="198"/>
      <c r="I329" s="15"/>
    </row>
    <row r="330" spans="5:9" s="196" customFormat="1">
      <c r="E330" s="197"/>
      <c r="F330" s="15"/>
      <c r="G330" s="198"/>
      <c r="I330" s="15"/>
    </row>
    <row r="331" spans="5:9" s="196" customFormat="1">
      <c r="E331" s="197"/>
      <c r="F331" s="15"/>
      <c r="G331" s="198"/>
      <c r="I331" s="15"/>
    </row>
    <row r="332" spans="5:9" s="196" customFormat="1">
      <c r="E332" s="197"/>
      <c r="F332" s="15"/>
      <c r="G332" s="198"/>
      <c r="I332" s="15"/>
    </row>
    <row r="333" spans="5:9" s="196" customFormat="1">
      <c r="E333" s="197"/>
      <c r="F333" s="15"/>
      <c r="G333" s="198"/>
      <c r="I333" s="15"/>
    </row>
    <row r="334" spans="5:9" s="196" customFormat="1">
      <c r="E334" s="197"/>
      <c r="F334" s="15"/>
      <c r="G334" s="198"/>
      <c r="I334" s="15"/>
    </row>
    <row r="335" spans="5:9" s="196" customFormat="1">
      <c r="E335" s="197"/>
      <c r="F335" s="15"/>
      <c r="G335" s="198"/>
      <c r="I335" s="15"/>
    </row>
    <row r="336" spans="5:9" s="196" customFormat="1">
      <c r="E336" s="197"/>
      <c r="F336" s="15"/>
      <c r="G336" s="198"/>
      <c r="I336" s="15"/>
    </row>
    <row r="337" spans="5:9" s="196" customFormat="1">
      <c r="E337" s="197"/>
      <c r="F337" s="15"/>
      <c r="G337" s="198"/>
      <c r="I337" s="15"/>
    </row>
    <row r="338" spans="5:9" s="196" customFormat="1">
      <c r="E338" s="197"/>
      <c r="F338" s="15"/>
      <c r="G338" s="198"/>
      <c r="I338" s="15"/>
    </row>
    <row r="339" spans="5:9" s="196" customFormat="1">
      <c r="E339" s="197"/>
      <c r="F339" s="15"/>
      <c r="G339" s="198"/>
      <c r="I339" s="15"/>
    </row>
    <row r="340" spans="5:9" s="196" customFormat="1">
      <c r="E340" s="197"/>
      <c r="F340" s="15"/>
      <c r="G340" s="198"/>
      <c r="I340" s="15"/>
    </row>
    <row r="341" spans="5:9" s="196" customFormat="1">
      <c r="E341" s="197"/>
      <c r="F341" s="15"/>
      <c r="G341" s="198"/>
      <c r="I341" s="15"/>
    </row>
    <row r="342" spans="5:9" s="196" customFormat="1">
      <c r="E342" s="197"/>
      <c r="F342" s="15"/>
      <c r="G342" s="198"/>
      <c r="I342" s="15"/>
    </row>
    <row r="343" spans="5:9" s="196" customFormat="1">
      <c r="E343" s="197"/>
      <c r="F343" s="15"/>
      <c r="G343" s="198"/>
      <c r="I343" s="15"/>
    </row>
    <row r="344" spans="5:9" s="196" customFormat="1">
      <c r="E344" s="197"/>
      <c r="F344" s="15"/>
      <c r="G344" s="198"/>
      <c r="I344" s="15"/>
    </row>
    <row r="345" spans="5:9" s="196" customFormat="1">
      <c r="E345" s="197"/>
      <c r="F345" s="15"/>
      <c r="G345" s="198"/>
      <c r="I345" s="15"/>
    </row>
    <row r="346" spans="5:9" s="196" customFormat="1">
      <c r="E346" s="197"/>
      <c r="F346" s="15"/>
      <c r="G346" s="198"/>
      <c r="I346" s="15"/>
    </row>
    <row r="347" spans="5:9" s="196" customFormat="1">
      <c r="E347" s="197"/>
      <c r="F347" s="15"/>
      <c r="G347" s="198"/>
      <c r="I347" s="15"/>
    </row>
    <row r="348" spans="5:9" s="196" customFormat="1">
      <c r="E348" s="197"/>
      <c r="F348" s="15"/>
      <c r="G348" s="198"/>
      <c r="I348" s="15"/>
    </row>
    <row r="349" spans="5:9" s="196" customFormat="1">
      <c r="E349" s="197"/>
      <c r="F349" s="15"/>
      <c r="G349" s="198"/>
      <c r="I349" s="15"/>
    </row>
    <row r="350" spans="5:9" s="196" customFormat="1">
      <c r="E350" s="197"/>
      <c r="F350" s="15"/>
      <c r="G350" s="198"/>
      <c r="I350" s="15"/>
    </row>
    <row r="351" spans="5:9" s="196" customFormat="1">
      <c r="E351" s="197"/>
      <c r="F351" s="15"/>
      <c r="G351" s="198"/>
      <c r="I351" s="15"/>
    </row>
    <row r="352" spans="5:9" s="196" customFormat="1">
      <c r="E352" s="197"/>
      <c r="F352" s="15"/>
      <c r="G352" s="198"/>
      <c r="I352" s="15"/>
    </row>
    <row r="353" spans="5:9" s="196" customFormat="1">
      <c r="E353" s="197"/>
      <c r="F353" s="15"/>
      <c r="G353" s="198"/>
      <c r="I353" s="15"/>
    </row>
    <row r="354" spans="5:9" s="196" customFormat="1">
      <c r="E354" s="197"/>
      <c r="F354" s="15"/>
      <c r="G354" s="198"/>
      <c r="I354" s="15"/>
    </row>
    <row r="355" spans="5:9" s="196" customFormat="1">
      <c r="E355" s="197"/>
      <c r="F355" s="15"/>
      <c r="G355" s="198"/>
      <c r="I355" s="15"/>
    </row>
    <row r="356" spans="5:9" s="196" customFormat="1">
      <c r="E356" s="197"/>
      <c r="F356" s="15"/>
      <c r="G356" s="198"/>
      <c r="I356" s="15"/>
    </row>
    <row r="357" spans="5:9" s="196" customFormat="1">
      <c r="E357" s="197"/>
      <c r="F357" s="15"/>
      <c r="G357" s="198"/>
      <c r="I357" s="15"/>
    </row>
    <row r="358" spans="5:9" s="196" customFormat="1">
      <c r="E358" s="197"/>
      <c r="F358" s="15"/>
      <c r="G358" s="198"/>
      <c r="I358" s="15"/>
    </row>
    <row r="359" spans="5:9" s="196" customFormat="1">
      <c r="E359" s="197"/>
      <c r="F359" s="15"/>
      <c r="G359" s="198"/>
      <c r="I359" s="15"/>
    </row>
    <row r="360" spans="5:9" s="196" customFormat="1">
      <c r="E360" s="197"/>
      <c r="F360" s="15"/>
      <c r="G360" s="198"/>
      <c r="I360" s="15"/>
    </row>
    <row r="361" spans="5:9" s="196" customFormat="1">
      <c r="E361" s="197"/>
      <c r="F361" s="15"/>
      <c r="G361" s="198"/>
      <c r="I361" s="15"/>
    </row>
    <row r="362" spans="5:9" s="196" customFormat="1">
      <c r="E362" s="197"/>
      <c r="F362" s="15"/>
      <c r="G362" s="198"/>
      <c r="I362" s="15"/>
    </row>
    <row r="363" spans="5:9" s="196" customFormat="1">
      <c r="E363" s="197"/>
      <c r="F363" s="15"/>
      <c r="G363" s="198"/>
      <c r="I363" s="15"/>
    </row>
    <row r="364" spans="5:9" s="196" customFormat="1">
      <c r="E364" s="197"/>
      <c r="F364" s="15"/>
      <c r="G364" s="198"/>
      <c r="I364" s="15"/>
    </row>
    <row r="365" spans="5:9" s="196" customFormat="1">
      <c r="E365" s="197"/>
      <c r="F365" s="15"/>
      <c r="G365" s="198"/>
      <c r="I365" s="15"/>
    </row>
    <row r="366" spans="5:9" s="196" customFormat="1">
      <c r="E366" s="197"/>
      <c r="F366" s="15"/>
      <c r="G366" s="198"/>
      <c r="I366" s="15"/>
    </row>
    <row r="367" spans="5:9" s="196" customFormat="1">
      <c r="E367" s="197"/>
      <c r="F367" s="15"/>
      <c r="G367" s="198"/>
      <c r="I367" s="15"/>
    </row>
    <row r="368" spans="5:9" s="196" customFormat="1">
      <c r="E368" s="197"/>
      <c r="F368" s="15"/>
      <c r="G368" s="198"/>
      <c r="I368" s="15"/>
    </row>
    <row r="369" spans="5:9" s="196" customFormat="1">
      <c r="E369" s="197"/>
      <c r="F369" s="15"/>
      <c r="G369" s="198"/>
      <c r="I369" s="15"/>
    </row>
    <row r="370" spans="5:9" s="196" customFormat="1">
      <c r="E370" s="197"/>
      <c r="F370" s="15"/>
      <c r="G370" s="198"/>
      <c r="I370" s="15"/>
    </row>
    <row r="371" spans="5:9" s="196" customFormat="1">
      <c r="E371" s="197"/>
      <c r="F371" s="15"/>
      <c r="G371" s="198"/>
      <c r="I371" s="15"/>
    </row>
    <row r="372" spans="5:9" s="196" customFormat="1">
      <c r="E372" s="197"/>
      <c r="F372" s="15"/>
      <c r="G372" s="198"/>
      <c r="I372" s="15"/>
    </row>
    <row r="373" spans="5:9" s="196" customFormat="1">
      <c r="E373" s="197"/>
      <c r="F373" s="15"/>
      <c r="G373" s="198"/>
      <c r="I373" s="15"/>
    </row>
    <row r="374" spans="5:9" s="196" customFormat="1">
      <c r="E374" s="197"/>
      <c r="F374" s="15"/>
      <c r="G374" s="198"/>
      <c r="I374" s="15"/>
    </row>
    <row r="375" spans="5:9" s="196" customFormat="1">
      <c r="E375" s="197"/>
      <c r="F375" s="15"/>
      <c r="G375" s="198"/>
      <c r="I375" s="15"/>
    </row>
    <row r="376" spans="5:9" s="196" customFormat="1">
      <c r="E376" s="197"/>
      <c r="F376" s="15"/>
      <c r="G376" s="198"/>
      <c r="I376" s="15"/>
    </row>
    <row r="377" spans="5:9" s="196" customFormat="1">
      <c r="E377" s="197"/>
      <c r="F377" s="15"/>
      <c r="G377" s="198"/>
      <c r="I377" s="15"/>
    </row>
    <row r="378" spans="5:9" s="196" customFormat="1">
      <c r="E378" s="197"/>
      <c r="F378" s="15"/>
      <c r="G378" s="198"/>
      <c r="I378" s="15"/>
    </row>
    <row r="379" spans="5:9" s="196" customFormat="1">
      <c r="E379" s="197"/>
      <c r="F379" s="15"/>
      <c r="G379" s="198"/>
      <c r="I379" s="15"/>
    </row>
    <row r="380" spans="5:9" s="196" customFormat="1">
      <c r="E380" s="197"/>
      <c r="F380" s="15"/>
      <c r="G380" s="198"/>
      <c r="I380" s="15"/>
    </row>
    <row r="381" spans="5:9" s="196" customFormat="1">
      <c r="E381" s="197"/>
      <c r="F381" s="15"/>
      <c r="G381" s="198"/>
      <c r="I381" s="15"/>
    </row>
    <row r="382" spans="5:9" s="196" customFormat="1">
      <c r="E382" s="197"/>
      <c r="F382" s="15"/>
      <c r="G382" s="198"/>
      <c r="I382" s="15"/>
    </row>
    <row r="383" spans="5:9" s="196" customFormat="1">
      <c r="E383" s="197"/>
      <c r="F383" s="15"/>
      <c r="G383" s="198"/>
      <c r="I383" s="15"/>
    </row>
    <row r="384" spans="5:9" s="196" customFormat="1">
      <c r="E384" s="197"/>
      <c r="F384" s="15"/>
      <c r="G384" s="198"/>
      <c r="I384" s="15"/>
    </row>
    <row r="385" spans="5:9" s="196" customFormat="1">
      <c r="E385" s="197"/>
      <c r="F385" s="15"/>
      <c r="G385" s="198"/>
      <c r="I385" s="15"/>
    </row>
    <row r="386" spans="5:9" s="196" customFormat="1">
      <c r="E386" s="197"/>
      <c r="F386" s="15"/>
      <c r="G386" s="198"/>
      <c r="I386" s="15"/>
    </row>
    <row r="387" spans="5:9" s="196" customFormat="1">
      <c r="E387" s="197"/>
      <c r="F387" s="15"/>
      <c r="G387" s="198"/>
      <c r="I387" s="15"/>
    </row>
    <row r="388" spans="5:9" s="196" customFormat="1">
      <c r="E388" s="197"/>
      <c r="F388" s="15"/>
      <c r="G388" s="198"/>
      <c r="I388" s="15"/>
    </row>
    <row r="389" spans="5:9" s="196" customFormat="1">
      <c r="E389" s="197"/>
      <c r="F389" s="15"/>
      <c r="G389" s="198"/>
      <c r="I389" s="15"/>
    </row>
    <row r="390" spans="5:9" s="196" customFormat="1">
      <c r="E390" s="197"/>
      <c r="F390" s="15"/>
      <c r="G390" s="198"/>
      <c r="I390" s="15"/>
    </row>
    <row r="391" spans="5:9" s="196" customFormat="1">
      <c r="E391" s="197"/>
      <c r="F391" s="15"/>
      <c r="G391" s="198"/>
      <c r="I391" s="15"/>
    </row>
    <row r="392" spans="5:9" s="196" customFormat="1">
      <c r="E392" s="197"/>
      <c r="F392" s="15"/>
      <c r="G392" s="198"/>
      <c r="I392" s="15"/>
    </row>
    <row r="393" spans="5:9" s="196" customFormat="1">
      <c r="E393" s="197"/>
      <c r="F393" s="15"/>
      <c r="G393" s="198"/>
      <c r="I393" s="15"/>
    </row>
    <row r="394" spans="5:9" s="196" customFormat="1">
      <c r="E394" s="197"/>
      <c r="F394" s="15"/>
      <c r="G394" s="198"/>
      <c r="I394" s="15"/>
    </row>
    <row r="395" spans="5:9" s="196" customFormat="1">
      <c r="E395" s="197"/>
      <c r="F395" s="15"/>
      <c r="G395" s="198"/>
      <c r="I395" s="15"/>
    </row>
    <row r="396" spans="5:9" s="196" customFormat="1">
      <c r="E396" s="197"/>
      <c r="F396" s="15"/>
      <c r="G396" s="198"/>
      <c r="I396" s="15"/>
    </row>
    <row r="397" spans="5:9" s="196" customFormat="1">
      <c r="E397" s="197"/>
      <c r="F397" s="15"/>
      <c r="G397" s="198"/>
      <c r="I397" s="15"/>
    </row>
    <row r="398" spans="5:9" s="196" customFormat="1">
      <c r="E398" s="197"/>
      <c r="F398" s="15"/>
      <c r="G398" s="198"/>
      <c r="I398" s="15"/>
    </row>
    <row r="399" spans="5:9" s="196" customFormat="1">
      <c r="E399" s="197"/>
      <c r="F399" s="15"/>
      <c r="G399" s="198"/>
      <c r="I399" s="15"/>
    </row>
    <row r="400" spans="5:9" s="196" customFormat="1">
      <c r="E400" s="197"/>
      <c r="F400" s="15"/>
      <c r="G400" s="198"/>
      <c r="I400" s="15"/>
    </row>
    <row r="401" spans="5:9" s="196" customFormat="1">
      <c r="E401" s="197"/>
      <c r="F401" s="15"/>
      <c r="G401" s="198"/>
      <c r="I401" s="15"/>
    </row>
    <row r="402" spans="5:9" s="196" customFormat="1">
      <c r="E402" s="197"/>
      <c r="F402" s="15"/>
      <c r="G402" s="198"/>
      <c r="I402" s="15"/>
    </row>
    <row r="403" spans="5:9" s="196" customFormat="1">
      <c r="E403" s="197"/>
      <c r="F403" s="15"/>
      <c r="G403" s="198"/>
      <c r="I403" s="15"/>
    </row>
    <row r="404" spans="5:9" s="196" customFormat="1">
      <c r="E404" s="197"/>
      <c r="F404" s="15"/>
      <c r="G404" s="198"/>
      <c r="I404" s="15"/>
    </row>
    <row r="405" spans="5:9" s="196" customFormat="1">
      <c r="E405" s="197"/>
      <c r="F405" s="15"/>
      <c r="G405" s="198"/>
      <c r="I405" s="15"/>
    </row>
    <row r="406" spans="5:9" s="196" customFormat="1">
      <c r="E406" s="197"/>
      <c r="F406" s="15"/>
      <c r="G406" s="198"/>
      <c r="I406" s="15"/>
    </row>
    <row r="407" spans="5:9" s="196" customFormat="1">
      <c r="E407" s="197"/>
      <c r="F407" s="15"/>
      <c r="G407" s="198"/>
      <c r="I407" s="15"/>
    </row>
    <row r="408" spans="5:9" s="196" customFormat="1">
      <c r="E408" s="197"/>
      <c r="F408" s="15"/>
      <c r="G408" s="198"/>
      <c r="I408" s="15"/>
    </row>
    <row r="409" spans="5:9" s="196" customFormat="1">
      <c r="E409" s="197"/>
      <c r="F409" s="15"/>
      <c r="G409" s="198"/>
      <c r="I409" s="15"/>
    </row>
    <row r="410" spans="5:9" s="196" customFormat="1">
      <c r="E410" s="197"/>
      <c r="F410" s="15"/>
      <c r="G410" s="198"/>
      <c r="I410" s="15"/>
    </row>
    <row r="411" spans="5:9" s="196" customFormat="1">
      <c r="E411" s="197"/>
      <c r="F411" s="15"/>
      <c r="G411" s="198"/>
      <c r="I411" s="15"/>
    </row>
    <row r="412" spans="5:9" s="196" customFormat="1">
      <c r="E412" s="197"/>
      <c r="F412" s="15"/>
      <c r="G412" s="198"/>
      <c r="I412" s="15"/>
    </row>
    <row r="413" spans="5:9" s="196" customFormat="1">
      <c r="E413" s="197"/>
      <c r="F413" s="15"/>
      <c r="G413" s="198"/>
      <c r="I413" s="15"/>
    </row>
    <row r="414" spans="5:9" s="196" customFormat="1">
      <c r="E414" s="197"/>
      <c r="F414" s="15"/>
      <c r="G414" s="198"/>
      <c r="I414" s="15"/>
    </row>
    <row r="415" spans="5:9" s="196" customFormat="1">
      <c r="E415" s="197"/>
      <c r="F415" s="15"/>
      <c r="G415" s="198"/>
      <c r="I415" s="15"/>
    </row>
    <row r="416" spans="5:9" s="196" customFormat="1">
      <c r="E416" s="197"/>
      <c r="F416" s="15"/>
      <c r="G416" s="198"/>
      <c r="I416" s="15"/>
    </row>
    <row r="417" spans="5:9" s="196" customFormat="1">
      <c r="E417" s="197"/>
      <c r="F417" s="15"/>
      <c r="G417" s="198"/>
      <c r="I417" s="15"/>
    </row>
    <row r="418" spans="5:9" s="196" customFormat="1">
      <c r="E418" s="197"/>
      <c r="F418" s="15"/>
      <c r="G418" s="198"/>
      <c r="I418" s="15"/>
    </row>
    <row r="419" spans="5:9" s="196" customFormat="1">
      <c r="E419" s="197"/>
      <c r="F419" s="15"/>
      <c r="G419" s="198"/>
      <c r="I419" s="15"/>
    </row>
    <row r="420" spans="5:9" s="196" customFormat="1">
      <c r="E420" s="197"/>
      <c r="F420" s="15"/>
      <c r="G420" s="198"/>
      <c r="I420" s="15"/>
    </row>
    <row r="421" spans="5:9" s="196" customFormat="1">
      <c r="E421" s="197"/>
      <c r="F421" s="15"/>
      <c r="G421" s="198"/>
      <c r="I421" s="15"/>
    </row>
    <row r="422" spans="5:9" s="196" customFormat="1">
      <c r="E422" s="197"/>
      <c r="F422" s="15"/>
      <c r="G422" s="198"/>
      <c r="I422" s="15"/>
    </row>
    <row r="423" spans="5:9" s="196" customFormat="1">
      <c r="E423" s="197"/>
      <c r="F423" s="15"/>
      <c r="G423" s="198"/>
      <c r="I423" s="15"/>
    </row>
    <row r="424" spans="5:9" s="196" customFormat="1">
      <c r="E424" s="197"/>
      <c r="F424" s="15"/>
      <c r="G424" s="198"/>
      <c r="I424" s="15"/>
    </row>
    <row r="425" spans="5:9" s="196" customFormat="1">
      <c r="E425" s="197"/>
      <c r="F425" s="15"/>
      <c r="G425" s="198"/>
      <c r="I425" s="15"/>
    </row>
    <row r="426" spans="5:9" s="196" customFormat="1">
      <c r="E426" s="197"/>
      <c r="F426" s="15"/>
      <c r="G426" s="198"/>
      <c r="I426" s="15"/>
    </row>
    <row r="427" spans="5:9" s="196" customFormat="1">
      <c r="E427" s="197"/>
      <c r="F427" s="15"/>
      <c r="G427" s="198"/>
      <c r="I427" s="15"/>
    </row>
    <row r="428" spans="5:9" s="196" customFormat="1">
      <c r="E428" s="197"/>
      <c r="F428" s="15"/>
      <c r="G428" s="198"/>
      <c r="I428" s="15"/>
    </row>
    <row r="429" spans="5:9" s="196" customFormat="1">
      <c r="E429" s="197"/>
      <c r="F429" s="15"/>
      <c r="G429" s="198"/>
      <c r="I429" s="15"/>
    </row>
    <row r="430" spans="5:9" s="196" customFormat="1">
      <c r="E430" s="197"/>
      <c r="F430" s="15"/>
      <c r="G430" s="198"/>
      <c r="I430" s="15"/>
    </row>
    <row r="431" spans="5:9" s="196" customFormat="1">
      <c r="E431" s="197"/>
      <c r="F431" s="15"/>
      <c r="G431" s="198"/>
      <c r="I431" s="15"/>
    </row>
    <row r="432" spans="5:9" s="196" customFormat="1">
      <c r="E432" s="197"/>
      <c r="F432" s="15"/>
      <c r="G432" s="198"/>
      <c r="I432" s="15"/>
    </row>
    <row r="433" spans="5:9" s="196" customFormat="1">
      <c r="E433" s="197"/>
      <c r="F433" s="15"/>
      <c r="G433" s="198"/>
      <c r="I433" s="15"/>
    </row>
    <row r="434" spans="5:9" s="196" customFormat="1">
      <c r="E434" s="197"/>
      <c r="F434" s="15"/>
      <c r="G434" s="198"/>
      <c r="I434" s="15"/>
    </row>
    <row r="435" spans="5:9" s="196" customFormat="1">
      <c r="E435" s="197"/>
      <c r="F435" s="15"/>
      <c r="G435" s="198"/>
      <c r="I435" s="15"/>
    </row>
    <row r="436" spans="5:9" s="196" customFormat="1">
      <c r="E436" s="197"/>
      <c r="F436" s="15"/>
      <c r="G436" s="198"/>
      <c r="I436" s="15"/>
    </row>
    <row r="437" spans="5:9" s="196" customFormat="1">
      <c r="E437" s="197"/>
      <c r="F437" s="15"/>
      <c r="G437" s="198"/>
      <c r="I437" s="15"/>
    </row>
    <row r="438" spans="5:9" s="196" customFormat="1">
      <c r="E438" s="197"/>
      <c r="F438" s="15"/>
      <c r="G438" s="198"/>
      <c r="I438" s="15"/>
    </row>
    <row r="439" spans="5:9" s="196" customFormat="1">
      <c r="E439" s="197"/>
      <c r="F439" s="15"/>
      <c r="G439" s="198"/>
      <c r="I439" s="15"/>
    </row>
    <row r="440" spans="5:9" s="196" customFormat="1">
      <c r="E440" s="197"/>
      <c r="F440" s="15"/>
      <c r="G440" s="198"/>
      <c r="I440" s="15"/>
    </row>
    <row r="441" spans="5:9" s="196" customFormat="1">
      <c r="E441" s="197"/>
      <c r="F441" s="15"/>
      <c r="G441" s="198"/>
      <c r="I441" s="15"/>
    </row>
    <row r="442" spans="5:9" s="196" customFormat="1">
      <c r="E442" s="197"/>
      <c r="F442" s="15"/>
      <c r="G442" s="198"/>
      <c r="I442" s="15"/>
    </row>
    <row r="443" spans="5:9" s="196" customFormat="1">
      <c r="E443" s="197"/>
      <c r="F443" s="15"/>
      <c r="G443" s="198"/>
      <c r="I443" s="15"/>
    </row>
    <row r="444" spans="5:9" s="196" customFormat="1">
      <c r="E444" s="197"/>
      <c r="F444" s="15"/>
      <c r="G444" s="198"/>
      <c r="I444" s="15"/>
    </row>
    <row r="445" spans="5:9" s="196" customFormat="1">
      <c r="E445" s="197"/>
      <c r="F445" s="15"/>
      <c r="G445" s="198"/>
      <c r="I445" s="15"/>
    </row>
    <row r="446" spans="5:9" s="196" customFormat="1">
      <c r="E446" s="197"/>
      <c r="F446" s="15"/>
      <c r="G446" s="198"/>
      <c r="I446" s="15"/>
    </row>
    <row r="447" spans="5:9" s="196" customFormat="1">
      <c r="E447" s="197"/>
      <c r="F447" s="15"/>
      <c r="G447" s="198"/>
      <c r="I447" s="15"/>
    </row>
    <row r="448" spans="5:9" s="196" customFormat="1">
      <c r="E448" s="197"/>
      <c r="F448" s="15"/>
      <c r="G448" s="198"/>
      <c r="I448" s="15"/>
    </row>
    <row r="449" spans="5:9" s="196" customFormat="1">
      <c r="E449" s="197"/>
      <c r="F449" s="15"/>
      <c r="G449" s="198"/>
      <c r="I449" s="15"/>
    </row>
    <row r="450" spans="5:9" s="196" customFormat="1">
      <c r="E450" s="197"/>
      <c r="F450" s="15"/>
      <c r="G450" s="198"/>
      <c r="I450" s="15"/>
    </row>
    <row r="451" spans="5:9" s="196" customFormat="1">
      <c r="E451" s="197"/>
      <c r="F451" s="15"/>
      <c r="G451" s="198"/>
      <c r="I451" s="15"/>
    </row>
    <row r="452" spans="5:9" s="196" customFormat="1">
      <c r="E452" s="197"/>
      <c r="F452" s="15"/>
      <c r="G452" s="198"/>
      <c r="I452" s="15"/>
    </row>
    <row r="453" spans="5:9" s="196" customFormat="1">
      <c r="E453" s="197"/>
      <c r="F453" s="15"/>
      <c r="G453" s="198"/>
      <c r="I453" s="15"/>
    </row>
    <row r="454" spans="5:9" s="196" customFormat="1">
      <c r="E454" s="197"/>
      <c r="F454" s="15"/>
      <c r="G454" s="198"/>
      <c r="I454" s="15"/>
    </row>
    <row r="455" spans="5:9" s="196" customFormat="1">
      <c r="E455" s="197"/>
      <c r="F455" s="15"/>
      <c r="G455" s="198"/>
      <c r="I455" s="15"/>
    </row>
    <row r="456" spans="5:9" s="196" customFormat="1">
      <c r="E456" s="197"/>
      <c r="F456" s="15"/>
      <c r="G456" s="198"/>
      <c r="I456" s="15"/>
    </row>
    <row r="457" spans="5:9" s="196" customFormat="1">
      <c r="E457" s="197"/>
      <c r="F457" s="15"/>
      <c r="G457" s="198"/>
      <c r="I457" s="15"/>
    </row>
    <row r="458" spans="5:9" s="196" customFormat="1">
      <c r="E458" s="197"/>
      <c r="F458" s="15"/>
      <c r="G458" s="198"/>
      <c r="I458" s="15"/>
    </row>
    <row r="459" spans="5:9" s="196" customFormat="1">
      <c r="E459" s="197"/>
      <c r="F459" s="15"/>
      <c r="G459" s="198"/>
      <c r="I459" s="15"/>
    </row>
    <row r="460" spans="5:9" s="196" customFormat="1">
      <c r="E460" s="197"/>
      <c r="F460" s="15"/>
      <c r="G460" s="198"/>
      <c r="I460" s="15"/>
    </row>
    <row r="461" spans="5:9" s="196" customFormat="1">
      <c r="E461" s="197"/>
      <c r="F461" s="15"/>
      <c r="G461" s="198"/>
      <c r="I461" s="15"/>
    </row>
    <row r="462" spans="5:9" s="196" customFormat="1">
      <c r="E462" s="197"/>
      <c r="F462" s="15"/>
      <c r="G462" s="198"/>
      <c r="I462" s="15"/>
    </row>
    <row r="463" spans="5:9" s="196" customFormat="1">
      <c r="E463" s="197"/>
      <c r="F463" s="15"/>
      <c r="G463" s="198"/>
      <c r="I463" s="15"/>
    </row>
    <row r="464" spans="5:9" s="196" customFormat="1">
      <c r="E464" s="197"/>
      <c r="F464" s="15"/>
      <c r="G464" s="198"/>
      <c r="I464" s="15"/>
    </row>
    <row r="465" spans="5:9" s="196" customFormat="1">
      <c r="E465" s="197"/>
      <c r="F465" s="15"/>
      <c r="G465" s="198"/>
      <c r="I465" s="15"/>
    </row>
    <row r="466" spans="5:9" s="196" customFormat="1">
      <c r="E466" s="197"/>
      <c r="F466" s="15"/>
      <c r="G466" s="198"/>
      <c r="I466" s="15"/>
    </row>
    <row r="467" spans="5:9" s="196" customFormat="1">
      <c r="E467" s="197"/>
      <c r="F467" s="15"/>
      <c r="G467" s="198"/>
      <c r="I467" s="15"/>
    </row>
    <row r="468" spans="5:9" s="196" customFormat="1">
      <c r="E468" s="197"/>
      <c r="F468" s="15"/>
      <c r="G468" s="198"/>
      <c r="I468" s="15"/>
    </row>
    <row r="469" spans="5:9" s="196" customFormat="1">
      <c r="E469" s="197"/>
      <c r="F469" s="15"/>
      <c r="G469" s="198"/>
      <c r="I469" s="15"/>
    </row>
    <row r="470" spans="5:9" s="196" customFormat="1">
      <c r="E470" s="197"/>
      <c r="F470" s="15"/>
      <c r="G470" s="198"/>
      <c r="I470" s="15"/>
    </row>
    <row r="471" spans="5:9" s="196" customFormat="1">
      <c r="E471" s="197"/>
      <c r="F471" s="15"/>
      <c r="G471" s="198"/>
      <c r="I471" s="15"/>
    </row>
    <row r="472" spans="5:9" s="196" customFormat="1">
      <c r="E472" s="197"/>
      <c r="F472" s="15"/>
      <c r="G472" s="198"/>
      <c r="I472" s="15"/>
    </row>
    <row r="473" spans="5:9" s="196" customFormat="1">
      <c r="E473" s="197"/>
      <c r="F473" s="15"/>
      <c r="G473" s="198"/>
      <c r="I473" s="15"/>
    </row>
    <row r="474" spans="5:9" s="196" customFormat="1">
      <c r="E474" s="197"/>
      <c r="F474" s="15"/>
      <c r="G474" s="198"/>
      <c r="I474" s="15"/>
    </row>
    <row r="475" spans="5:9" s="196" customFormat="1">
      <c r="E475" s="197"/>
      <c r="F475" s="15"/>
      <c r="G475" s="198"/>
      <c r="I475" s="15"/>
    </row>
    <row r="476" spans="5:9" s="196" customFormat="1">
      <c r="E476" s="197"/>
      <c r="F476" s="15"/>
      <c r="G476" s="198"/>
      <c r="I476" s="15"/>
    </row>
    <row r="477" spans="5:9" s="196" customFormat="1">
      <c r="E477" s="197"/>
      <c r="F477" s="15"/>
      <c r="G477" s="198"/>
      <c r="I477" s="15"/>
    </row>
    <row r="478" spans="5:9" s="196" customFormat="1">
      <c r="E478" s="197"/>
      <c r="F478" s="15"/>
      <c r="G478" s="198"/>
      <c r="I478" s="15"/>
    </row>
    <row r="479" spans="5:9" s="196" customFormat="1">
      <c r="E479" s="197"/>
      <c r="F479" s="15"/>
      <c r="G479" s="198"/>
      <c r="I479" s="15"/>
    </row>
    <row r="480" spans="5:9" s="196" customFormat="1">
      <c r="E480" s="197"/>
      <c r="F480" s="15"/>
      <c r="G480" s="198"/>
      <c r="I480" s="15"/>
    </row>
    <row r="481" spans="5:9" s="196" customFormat="1">
      <c r="E481" s="197"/>
      <c r="F481" s="15"/>
      <c r="G481" s="198"/>
      <c r="I481" s="15"/>
    </row>
    <row r="482" spans="5:9" s="196" customFormat="1">
      <c r="E482" s="197"/>
      <c r="F482" s="15"/>
      <c r="G482" s="198"/>
      <c r="I482" s="15"/>
    </row>
    <row r="483" spans="5:9" s="196" customFormat="1">
      <c r="E483" s="197"/>
      <c r="F483" s="15"/>
      <c r="G483" s="198"/>
      <c r="I483" s="15"/>
    </row>
    <row r="484" spans="5:9" s="196" customFormat="1">
      <c r="E484" s="197"/>
      <c r="F484" s="15"/>
      <c r="G484" s="198"/>
      <c r="I484" s="15"/>
    </row>
    <row r="485" spans="5:9" s="196" customFormat="1">
      <c r="E485" s="197"/>
      <c r="F485" s="15"/>
      <c r="G485" s="198"/>
      <c r="I485" s="15"/>
    </row>
    <row r="486" spans="5:9" s="196" customFormat="1">
      <c r="E486" s="197"/>
      <c r="F486" s="15"/>
      <c r="G486" s="198"/>
      <c r="I486" s="15"/>
    </row>
    <row r="487" spans="5:9" s="196" customFormat="1">
      <c r="E487" s="197"/>
      <c r="F487" s="15"/>
      <c r="G487" s="198"/>
      <c r="I487" s="15"/>
    </row>
    <row r="488" spans="5:9" s="196" customFormat="1">
      <c r="E488" s="197"/>
      <c r="F488" s="15"/>
      <c r="G488" s="198"/>
      <c r="I488" s="15"/>
    </row>
    <row r="489" spans="5:9" s="196" customFormat="1">
      <c r="E489" s="197"/>
      <c r="F489" s="15"/>
      <c r="G489" s="198"/>
      <c r="I489" s="15"/>
    </row>
    <row r="490" spans="5:9" s="196" customFormat="1">
      <c r="E490" s="197"/>
      <c r="F490" s="15"/>
      <c r="G490" s="198"/>
      <c r="I490" s="15"/>
    </row>
    <row r="491" spans="5:9" s="196" customFormat="1">
      <c r="E491" s="197"/>
      <c r="F491" s="15"/>
      <c r="G491" s="198"/>
      <c r="I491" s="15"/>
    </row>
    <row r="492" spans="5:9" s="196" customFormat="1">
      <c r="E492" s="197"/>
      <c r="F492" s="15"/>
      <c r="G492" s="198"/>
      <c r="I492" s="15"/>
    </row>
    <row r="493" spans="5:9" s="196" customFormat="1">
      <c r="E493" s="197"/>
      <c r="F493" s="15"/>
      <c r="G493" s="198"/>
      <c r="I493" s="15"/>
    </row>
    <row r="494" spans="5:9" s="196" customFormat="1">
      <c r="E494" s="197"/>
      <c r="F494" s="15"/>
      <c r="G494" s="198"/>
      <c r="I494" s="15"/>
    </row>
    <row r="495" spans="5:9" s="196" customFormat="1">
      <c r="E495" s="197"/>
      <c r="F495" s="15"/>
      <c r="G495" s="198"/>
      <c r="I495" s="15"/>
    </row>
    <row r="496" spans="5:9" s="196" customFormat="1">
      <c r="E496" s="197"/>
      <c r="F496" s="15"/>
      <c r="G496" s="198"/>
      <c r="I496" s="15"/>
    </row>
    <row r="497" spans="5:9" s="196" customFormat="1">
      <c r="E497" s="197"/>
      <c r="F497" s="15"/>
      <c r="G497" s="198"/>
      <c r="I497" s="15"/>
    </row>
    <row r="498" spans="5:9" s="196" customFormat="1">
      <c r="E498" s="197"/>
      <c r="F498" s="15"/>
      <c r="G498" s="198"/>
      <c r="I498" s="15"/>
    </row>
    <row r="499" spans="5:9" s="196" customFormat="1">
      <c r="E499" s="197"/>
      <c r="F499" s="15"/>
      <c r="G499" s="198"/>
      <c r="I499" s="15"/>
    </row>
    <row r="500" spans="5:9" s="196" customFormat="1">
      <c r="E500" s="197"/>
      <c r="F500" s="15"/>
      <c r="G500" s="198"/>
      <c r="I500" s="15"/>
    </row>
    <row r="501" spans="5:9" s="196" customFormat="1">
      <c r="E501" s="197"/>
      <c r="F501" s="15"/>
      <c r="G501" s="198"/>
      <c r="I501" s="15"/>
    </row>
    <row r="502" spans="5:9" s="196" customFormat="1">
      <c r="E502" s="197"/>
      <c r="F502" s="15"/>
      <c r="G502" s="198"/>
      <c r="I502" s="15"/>
    </row>
    <row r="503" spans="5:9" s="196" customFormat="1">
      <c r="E503" s="197"/>
      <c r="F503" s="15"/>
      <c r="G503" s="198"/>
      <c r="I503" s="15"/>
    </row>
    <row r="504" spans="5:9" s="196" customFormat="1">
      <c r="E504" s="197"/>
      <c r="F504" s="15"/>
      <c r="G504" s="198"/>
      <c r="I504" s="15"/>
    </row>
    <row r="505" spans="5:9" s="196" customFormat="1">
      <c r="E505" s="197"/>
      <c r="F505" s="15"/>
      <c r="G505" s="198"/>
      <c r="I505" s="15"/>
    </row>
    <row r="506" spans="5:9" s="196" customFormat="1">
      <c r="E506" s="197"/>
      <c r="F506" s="15"/>
      <c r="G506" s="198"/>
      <c r="I506" s="15"/>
    </row>
    <row r="507" spans="5:9" s="196" customFormat="1">
      <c r="E507" s="197"/>
      <c r="F507" s="15"/>
      <c r="G507" s="198"/>
      <c r="I507" s="15"/>
    </row>
    <row r="508" spans="5:9" s="196" customFormat="1">
      <c r="E508" s="197"/>
      <c r="F508" s="15"/>
      <c r="G508" s="198"/>
      <c r="I508" s="15"/>
    </row>
    <row r="509" spans="5:9" s="196" customFormat="1">
      <c r="E509" s="197"/>
      <c r="F509" s="15"/>
      <c r="G509" s="198"/>
      <c r="I509" s="15"/>
    </row>
    <row r="510" spans="5:9" s="196" customFormat="1">
      <c r="E510" s="197"/>
      <c r="F510" s="15"/>
      <c r="G510" s="198"/>
      <c r="I510" s="15"/>
    </row>
    <row r="511" spans="5:9" s="196" customFormat="1">
      <c r="E511" s="197"/>
      <c r="F511" s="15"/>
      <c r="G511" s="198"/>
      <c r="I511" s="15"/>
    </row>
    <row r="512" spans="5:9" s="196" customFormat="1">
      <c r="E512" s="197"/>
      <c r="F512" s="15"/>
      <c r="G512" s="198"/>
      <c r="I512" s="15"/>
    </row>
    <row r="513" spans="5:9" s="196" customFormat="1">
      <c r="E513" s="197"/>
      <c r="F513" s="15"/>
      <c r="G513" s="198"/>
      <c r="I513" s="15"/>
    </row>
    <row r="514" spans="5:9" s="196" customFormat="1">
      <c r="E514" s="197"/>
      <c r="F514" s="15"/>
      <c r="G514" s="198"/>
      <c r="I514" s="15"/>
    </row>
    <row r="515" spans="5:9" s="196" customFormat="1">
      <c r="E515" s="197"/>
      <c r="F515" s="15"/>
      <c r="G515" s="198"/>
      <c r="I515" s="15"/>
    </row>
    <row r="516" spans="5:9" s="196" customFormat="1">
      <c r="E516" s="197"/>
      <c r="F516" s="15"/>
      <c r="G516" s="198"/>
      <c r="I516" s="15"/>
    </row>
    <row r="517" spans="5:9" s="196" customFormat="1">
      <c r="E517" s="197"/>
      <c r="F517" s="15"/>
      <c r="G517" s="198"/>
      <c r="I517" s="15"/>
    </row>
    <row r="518" spans="5:9" s="196" customFormat="1">
      <c r="E518" s="197"/>
      <c r="F518" s="15"/>
      <c r="G518" s="198"/>
      <c r="I518" s="15"/>
    </row>
    <row r="519" spans="5:9" s="196" customFormat="1">
      <c r="E519" s="197"/>
      <c r="F519" s="15"/>
      <c r="G519" s="198"/>
      <c r="I519" s="15"/>
    </row>
    <row r="520" spans="5:9" s="196" customFormat="1">
      <c r="E520" s="197"/>
      <c r="F520" s="15"/>
      <c r="G520" s="198"/>
      <c r="I520" s="15"/>
    </row>
    <row r="521" spans="5:9" s="196" customFormat="1">
      <c r="E521" s="197"/>
      <c r="F521" s="15"/>
      <c r="G521" s="198"/>
      <c r="I521" s="15"/>
    </row>
    <row r="522" spans="5:9" s="196" customFormat="1">
      <c r="E522" s="197"/>
      <c r="F522" s="15"/>
      <c r="G522" s="198"/>
      <c r="I522" s="15"/>
    </row>
    <row r="523" spans="5:9" s="196" customFormat="1">
      <c r="E523" s="197"/>
      <c r="F523" s="15"/>
      <c r="G523" s="198"/>
      <c r="I523" s="15"/>
    </row>
    <row r="524" spans="5:9" s="196" customFormat="1">
      <c r="E524" s="197"/>
      <c r="F524" s="15"/>
      <c r="G524" s="198"/>
      <c r="I524" s="15"/>
    </row>
    <row r="525" spans="5:9" s="196" customFormat="1">
      <c r="E525" s="197"/>
      <c r="F525" s="15"/>
      <c r="G525" s="198"/>
      <c r="I525" s="15"/>
    </row>
    <row r="526" spans="5:9" s="196" customFormat="1">
      <c r="E526" s="197"/>
      <c r="F526" s="15"/>
      <c r="G526" s="198"/>
      <c r="I526" s="15"/>
    </row>
    <row r="527" spans="5:9" s="196" customFormat="1">
      <c r="E527" s="197"/>
      <c r="F527" s="15"/>
      <c r="G527" s="198"/>
      <c r="I527" s="15"/>
    </row>
    <row r="528" spans="5:9" s="196" customFormat="1">
      <c r="E528" s="197"/>
      <c r="F528" s="15"/>
      <c r="G528" s="198"/>
      <c r="I528" s="15"/>
    </row>
    <row r="529" spans="5:9" s="196" customFormat="1">
      <c r="E529" s="197"/>
      <c r="F529" s="15"/>
      <c r="G529" s="198"/>
      <c r="I529" s="15"/>
    </row>
    <row r="530" spans="5:9" s="196" customFormat="1">
      <c r="E530" s="197"/>
      <c r="F530" s="15"/>
      <c r="G530" s="198"/>
      <c r="I530" s="15"/>
    </row>
    <row r="531" spans="5:9" s="196" customFormat="1">
      <c r="E531" s="197"/>
      <c r="F531" s="15"/>
      <c r="G531" s="198"/>
      <c r="I531" s="15"/>
    </row>
    <row r="532" spans="5:9" s="196" customFormat="1">
      <c r="E532" s="197"/>
      <c r="F532" s="15"/>
      <c r="G532" s="198"/>
      <c r="I532" s="15"/>
    </row>
    <row r="533" spans="5:9" s="196" customFormat="1">
      <c r="E533" s="197"/>
      <c r="F533" s="15"/>
      <c r="G533" s="198"/>
      <c r="I533" s="15"/>
    </row>
    <row r="534" spans="5:9" s="196" customFormat="1">
      <c r="E534" s="197"/>
      <c r="F534" s="15"/>
      <c r="G534" s="198"/>
      <c r="I534" s="15"/>
    </row>
    <row r="535" spans="5:9" s="196" customFormat="1">
      <c r="E535" s="197"/>
      <c r="F535" s="15"/>
      <c r="G535" s="198"/>
      <c r="I535" s="15"/>
    </row>
    <row r="536" spans="5:9" s="196" customFormat="1">
      <c r="E536" s="197"/>
      <c r="F536" s="15"/>
      <c r="G536" s="198"/>
      <c r="I536" s="15"/>
    </row>
    <row r="537" spans="5:9" s="196" customFormat="1">
      <c r="E537" s="197"/>
      <c r="F537" s="15"/>
      <c r="G537" s="198"/>
      <c r="I537" s="15"/>
    </row>
    <row r="538" spans="5:9" s="196" customFormat="1">
      <c r="E538" s="197"/>
      <c r="F538" s="15"/>
      <c r="G538" s="198"/>
      <c r="I538" s="15"/>
    </row>
    <row r="539" spans="5:9" s="196" customFormat="1">
      <c r="E539" s="197"/>
      <c r="F539" s="15"/>
      <c r="G539" s="198"/>
      <c r="I539" s="15"/>
    </row>
    <row r="540" spans="5:9" s="196" customFormat="1">
      <c r="E540" s="197"/>
      <c r="F540" s="15"/>
      <c r="G540" s="198"/>
      <c r="I540" s="15"/>
    </row>
    <row r="541" spans="5:9" s="196" customFormat="1">
      <c r="E541" s="197"/>
      <c r="F541" s="15"/>
      <c r="G541" s="198"/>
      <c r="I541" s="15"/>
    </row>
    <row r="542" spans="5:9" s="196" customFormat="1">
      <c r="E542" s="197"/>
      <c r="F542" s="15"/>
      <c r="G542" s="198"/>
      <c r="I542" s="15"/>
    </row>
    <row r="543" spans="5:9" s="196" customFormat="1">
      <c r="E543" s="197"/>
      <c r="F543" s="15"/>
      <c r="G543" s="198"/>
      <c r="I543" s="15"/>
    </row>
    <row r="544" spans="5:9" s="196" customFormat="1">
      <c r="E544" s="197"/>
      <c r="F544" s="15"/>
      <c r="G544" s="198"/>
      <c r="I544" s="15"/>
    </row>
    <row r="545" spans="5:9" s="196" customFormat="1">
      <c r="E545" s="197"/>
      <c r="F545" s="15"/>
      <c r="G545" s="198"/>
      <c r="I545" s="15"/>
    </row>
    <row r="546" spans="5:9" s="196" customFormat="1">
      <c r="E546" s="197"/>
      <c r="F546" s="15"/>
      <c r="G546" s="198"/>
      <c r="I546" s="15"/>
    </row>
    <row r="547" spans="5:9" s="196" customFormat="1">
      <c r="E547" s="197"/>
      <c r="F547" s="15"/>
      <c r="G547" s="198"/>
      <c r="I547" s="15"/>
    </row>
    <row r="548" spans="5:9" s="196" customFormat="1">
      <c r="E548" s="197"/>
      <c r="F548" s="15"/>
      <c r="G548" s="198"/>
      <c r="I548" s="15"/>
    </row>
    <row r="549" spans="5:9" s="196" customFormat="1">
      <c r="E549" s="197"/>
      <c r="F549" s="15"/>
      <c r="G549" s="198"/>
      <c r="I549" s="15"/>
    </row>
    <row r="550" spans="5:9" s="196" customFormat="1">
      <c r="E550" s="197"/>
      <c r="F550" s="15"/>
      <c r="G550" s="198"/>
      <c r="I550" s="15"/>
    </row>
    <row r="551" spans="5:9" s="196" customFormat="1">
      <c r="E551" s="197"/>
      <c r="F551" s="15"/>
      <c r="G551" s="198"/>
      <c r="I551" s="15"/>
    </row>
    <row r="552" spans="5:9" s="196" customFormat="1">
      <c r="E552" s="197"/>
      <c r="F552" s="15"/>
      <c r="G552" s="198"/>
      <c r="I552" s="15"/>
    </row>
    <row r="553" spans="5:9" s="196" customFormat="1">
      <c r="E553" s="197"/>
      <c r="F553" s="15"/>
      <c r="G553" s="198"/>
      <c r="I553" s="15"/>
    </row>
    <row r="554" spans="5:9" s="196" customFormat="1">
      <c r="E554" s="197"/>
      <c r="F554" s="15"/>
      <c r="G554" s="198"/>
      <c r="I554" s="15"/>
    </row>
    <row r="555" spans="5:9" s="196" customFormat="1">
      <c r="E555" s="197"/>
      <c r="F555" s="15"/>
      <c r="G555" s="198"/>
      <c r="I555" s="15"/>
    </row>
    <row r="556" spans="5:9" s="196" customFormat="1">
      <c r="E556" s="197"/>
      <c r="F556" s="15"/>
      <c r="G556" s="198"/>
      <c r="I556" s="15"/>
    </row>
    <row r="557" spans="5:9" s="196" customFormat="1">
      <c r="E557" s="197"/>
      <c r="F557" s="15"/>
      <c r="G557" s="198"/>
      <c r="I557" s="15"/>
    </row>
    <row r="558" spans="5:9" s="196" customFormat="1">
      <c r="E558" s="197"/>
      <c r="F558" s="15"/>
      <c r="G558" s="198"/>
      <c r="I558" s="15"/>
    </row>
    <row r="559" spans="5:9" s="196" customFormat="1">
      <c r="E559" s="197"/>
      <c r="F559" s="15"/>
      <c r="G559" s="198"/>
      <c r="I559" s="15"/>
    </row>
    <row r="560" spans="5:9" s="196" customFormat="1">
      <c r="E560" s="197"/>
      <c r="F560" s="15"/>
      <c r="G560" s="198"/>
      <c r="I560" s="15"/>
    </row>
    <row r="561" spans="5:9" s="196" customFormat="1">
      <c r="E561" s="197"/>
      <c r="F561" s="15"/>
      <c r="G561" s="198"/>
      <c r="I561" s="15"/>
    </row>
    <row r="562" spans="5:9" s="196" customFormat="1">
      <c r="E562" s="197"/>
      <c r="F562" s="15"/>
      <c r="G562" s="198"/>
      <c r="I562" s="15"/>
    </row>
    <row r="563" spans="5:9" s="196" customFormat="1">
      <c r="E563" s="197"/>
      <c r="F563" s="15"/>
      <c r="G563" s="198"/>
      <c r="I563" s="15"/>
    </row>
    <row r="564" spans="5:9" s="196" customFormat="1">
      <c r="E564" s="197"/>
      <c r="F564" s="15"/>
      <c r="G564" s="198"/>
      <c r="I564" s="15"/>
    </row>
    <row r="565" spans="5:9" s="196" customFormat="1">
      <c r="E565" s="197"/>
      <c r="F565" s="15"/>
      <c r="G565" s="198"/>
      <c r="I565" s="15"/>
    </row>
    <row r="566" spans="5:9" s="196" customFormat="1">
      <c r="E566" s="197"/>
      <c r="F566" s="15"/>
      <c r="G566" s="198"/>
      <c r="I566" s="15"/>
    </row>
    <row r="567" spans="5:9" s="196" customFormat="1">
      <c r="E567" s="197"/>
      <c r="F567" s="15"/>
      <c r="G567" s="198"/>
      <c r="I567" s="15"/>
    </row>
    <row r="568" spans="5:9" s="196" customFormat="1">
      <c r="E568" s="197"/>
      <c r="F568" s="15"/>
      <c r="G568" s="198"/>
      <c r="I568" s="15"/>
    </row>
    <row r="569" spans="5:9" s="196" customFormat="1">
      <c r="E569" s="197"/>
      <c r="F569" s="15"/>
      <c r="G569" s="198"/>
      <c r="I569" s="15"/>
    </row>
    <row r="570" spans="5:9" s="196" customFormat="1">
      <c r="E570" s="197"/>
      <c r="F570" s="15"/>
      <c r="G570" s="198"/>
      <c r="I570" s="15"/>
    </row>
    <row r="571" spans="5:9" s="196" customFormat="1">
      <c r="E571" s="197"/>
      <c r="F571" s="15"/>
      <c r="G571" s="198"/>
      <c r="I571" s="15"/>
    </row>
    <row r="572" spans="5:9" s="196" customFormat="1">
      <c r="E572" s="197"/>
      <c r="F572" s="15"/>
      <c r="G572" s="198"/>
      <c r="I572" s="15"/>
    </row>
    <row r="573" spans="5:9" s="196" customFormat="1">
      <c r="E573" s="197"/>
      <c r="F573" s="15"/>
      <c r="G573" s="198"/>
      <c r="I573" s="15"/>
    </row>
    <row r="574" spans="5:9" s="196" customFormat="1">
      <c r="E574" s="197"/>
      <c r="F574" s="15"/>
      <c r="G574" s="198"/>
      <c r="I574" s="15"/>
    </row>
    <row r="575" spans="5:9" s="196" customFormat="1">
      <c r="E575" s="197"/>
      <c r="F575" s="15"/>
      <c r="G575" s="198"/>
      <c r="I575" s="15"/>
    </row>
    <row r="576" spans="5:9" s="196" customFormat="1">
      <c r="E576" s="197"/>
      <c r="F576" s="15"/>
      <c r="G576" s="198"/>
      <c r="I576" s="15"/>
    </row>
    <row r="577" spans="5:9" s="196" customFormat="1">
      <c r="E577" s="197"/>
      <c r="F577" s="15"/>
      <c r="G577" s="198"/>
      <c r="I577" s="15"/>
    </row>
    <row r="578" spans="5:9" s="196" customFormat="1">
      <c r="E578" s="197"/>
      <c r="F578" s="15"/>
      <c r="G578" s="198"/>
      <c r="I578" s="15"/>
    </row>
    <row r="579" spans="5:9" s="196" customFormat="1">
      <c r="E579" s="197"/>
      <c r="F579" s="15"/>
      <c r="G579" s="198"/>
      <c r="I579" s="15"/>
    </row>
    <row r="580" spans="5:9" s="196" customFormat="1">
      <c r="E580" s="197"/>
      <c r="F580" s="15"/>
      <c r="G580" s="198"/>
      <c r="I580" s="15"/>
    </row>
    <row r="581" spans="5:9" s="196" customFormat="1">
      <c r="E581" s="197"/>
      <c r="F581" s="15"/>
      <c r="G581" s="198"/>
      <c r="I581" s="15"/>
    </row>
    <row r="582" spans="5:9" s="196" customFormat="1">
      <c r="E582" s="197"/>
      <c r="F582" s="15"/>
      <c r="G582" s="198"/>
      <c r="I582" s="15"/>
    </row>
    <row r="583" spans="5:9" s="196" customFormat="1">
      <c r="E583" s="197"/>
      <c r="F583" s="15"/>
      <c r="G583" s="198"/>
      <c r="I583" s="15"/>
    </row>
    <row r="584" spans="5:9" s="196" customFormat="1">
      <c r="E584" s="197"/>
      <c r="F584" s="15"/>
      <c r="G584" s="198"/>
      <c r="I584" s="15"/>
    </row>
    <row r="585" spans="5:9" s="196" customFormat="1">
      <c r="E585" s="197"/>
      <c r="F585" s="15"/>
      <c r="G585" s="198"/>
      <c r="I585" s="15"/>
    </row>
    <row r="586" spans="5:9" s="196" customFormat="1">
      <c r="E586" s="197"/>
      <c r="F586" s="15"/>
      <c r="G586" s="198"/>
      <c r="I586" s="15"/>
    </row>
    <row r="587" spans="5:9" s="196" customFormat="1">
      <c r="E587" s="197"/>
      <c r="F587" s="15"/>
      <c r="G587" s="198"/>
      <c r="I587" s="15"/>
    </row>
    <row r="588" spans="5:9" s="196" customFormat="1">
      <c r="E588" s="197"/>
      <c r="F588" s="15"/>
      <c r="G588" s="198"/>
      <c r="I588" s="15"/>
    </row>
    <row r="589" spans="5:9" s="196" customFormat="1">
      <c r="E589" s="197"/>
      <c r="F589" s="15"/>
      <c r="G589" s="198"/>
      <c r="I589" s="15"/>
    </row>
    <row r="590" spans="5:9" s="196" customFormat="1">
      <c r="E590" s="197"/>
      <c r="F590" s="15"/>
      <c r="G590" s="198"/>
      <c r="I590" s="15"/>
    </row>
    <row r="591" spans="5:9" s="196" customFormat="1">
      <c r="E591" s="197"/>
      <c r="F591" s="15"/>
      <c r="G591" s="198"/>
      <c r="I591" s="15"/>
    </row>
    <row r="592" spans="5:9" s="196" customFormat="1">
      <c r="E592" s="197"/>
      <c r="F592" s="15"/>
      <c r="G592" s="198"/>
      <c r="I592" s="15"/>
    </row>
    <row r="593" spans="5:9" s="196" customFormat="1">
      <c r="E593" s="197"/>
      <c r="F593" s="15"/>
      <c r="G593" s="198"/>
      <c r="I593" s="15"/>
    </row>
    <row r="594" spans="5:9" s="196" customFormat="1">
      <c r="E594" s="197"/>
      <c r="F594" s="15"/>
      <c r="G594" s="198"/>
      <c r="I594" s="15"/>
    </row>
    <row r="595" spans="5:9" s="196" customFormat="1">
      <c r="E595" s="197"/>
      <c r="F595" s="15"/>
      <c r="G595" s="198"/>
      <c r="I595" s="15"/>
    </row>
    <row r="596" spans="5:9" s="196" customFormat="1">
      <c r="E596" s="197"/>
      <c r="F596" s="15"/>
      <c r="G596" s="198"/>
      <c r="I596" s="15"/>
    </row>
    <row r="597" spans="5:9" s="196" customFormat="1">
      <c r="E597" s="197"/>
      <c r="F597" s="15"/>
      <c r="G597" s="198"/>
      <c r="I597" s="15"/>
    </row>
    <row r="598" spans="5:9" s="196" customFormat="1">
      <c r="E598" s="197"/>
      <c r="F598" s="15"/>
      <c r="G598" s="198"/>
      <c r="I598" s="15"/>
    </row>
    <row r="599" spans="5:9" s="196" customFormat="1">
      <c r="E599" s="197"/>
      <c r="F599" s="15"/>
      <c r="G599" s="198"/>
      <c r="I599" s="15"/>
    </row>
    <row r="600" spans="5:9" s="196" customFormat="1">
      <c r="E600" s="197"/>
      <c r="F600" s="15"/>
      <c r="G600" s="198"/>
      <c r="I600" s="15"/>
    </row>
    <row r="601" spans="5:9" s="196" customFormat="1">
      <c r="E601" s="197"/>
      <c r="F601" s="15"/>
      <c r="G601" s="198"/>
      <c r="I601" s="15"/>
    </row>
    <row r="602" spans="5:9" s="196" customFormat="1">
      <c r="E602" s="197"/>
      <c r="F602" s="15"/>
      <c r="G602" s="198"/>
      <c r="I602" s="15"/>
    </row>
    <row r="603" spans="5:9" s="196" customFormat="1">
      <c r="E603" s="197"/>
      <c r="F603" s="15"/>
      <c r="G603" s="198"/>
      <c r="I603" s="15"/>
    </row>
    <row r="604" spans="5:9" s="196" customFormat="1">
      <c r="E604" s="197"/>
      <c r="F604" s="15"/>
      <c r="G604" s="198"/>
      <c r="I604" s="15"/>
    </row>
    <row r="605" spans="5:9" s="196" customFormat="1">
      <c r="E605" s="197"/>
      <c r="F605" s="15"/>
      <c r="G605" s="198"/>
      <c r="I605" s="15"/>
    </row>
    <row r="606" spans="5:9" s="196" customFormat="1">
      <c r="E606" s="197"/>
      <c r="F606" s="15"/>
      <c r="G606" s="198"/>
      <c r="I606" s="15"/>
    </row>
    <row r="607" spans="5:9" s="196" customFormat="1">
      <c r="E607" s="197"/>
      <c r="F607" s="15"/>
      <c r="G607" s="198"/>
      <c r="I607" s="15"/>
    </row>
    <row r="608" spans="5:9" s="196" customFormat="1">
      <c r="E608" s="197"/>
      <c r="F608" s="15"/>
      <c r="G608" s="198"/>
      <c r="I608" s="15"/>
    </row>
    <row r="609" spans="5:9" s="196" customFormat="1">
      <c r="E609" s="197"/>
      <c r="F609" s="15"/>
      <c r="G609" s="198"/>
      <c r="I609" s="15"/>
    </row>
    <row r="610" spans="5:9" s="196" customFormat="1">
      <c r="E610" s="197"/>
      <c r="F610" s="15"/>
      <c r="G610" s="198"/>
      <c r="I610" s="15"/>
    </row>
    <row r="611" spans="5:9" s="196" customFormat="1">
      <c r="E611" s="197"/>
      <c r="F611" s="15"/>
      <c r="G611" s="198"/>
      <c r="I611" s="15"/>
    </row>
    <row r="612" spans="5:9" s="196" customFormat="1">
      <c r="E612" s="197"/>
      <c r="F612" s="15"/>
      <c r="G612" s="198"/>
      <c r="I612" s="15"/>
    </row>
    <row r="613" spans="5:9" s="196" customFormat="1">
      <c r="E613" s="197"/>
      <c r="F613" s="15"/>
      <c r="G613" s="198"/>
      <c r="I613" s="15"/>
    </row>
    <row r="614" spans="5:9" s="196" customFormat="1">
      <c r="E614" s="197"/>
      <c r="F614" s="15"/>
      <c r="G614" s="198"/>
      <c r="I614" s="15"/>
    </row>
    <row r="615" spans="5:9" s="196" customFormat="1">
      <c r="E615" s="197"/>
      <c r="F615" s="15"/>
      <c r="G615" s="198"/>
      <c r="I615" s="15"/>
    </row>
    <row r="616" spans="5:9" s="196" customFormat="1">
      <c r="E616" s="197"/>
      <c r="F616" s="15"/>
      <c r="G616" s="198"/>
      <c r="I616" s="15"/>
    </row>
    <row r="617" spans="5:9" s="196" customFormat="1">
      <c r="E617" s="197"/>
      <c r="F617" s="15"/>
      <c r="G617" s="198"/>
      <c r="I617" s="15"/>
    </row>
    <row r="618" spans="5:9" s="196" customFormat="1">
      <c r="E618" s="197"/>
      <c r="F618" s="15"/>
      <c r="G618" s="198"/>
      <c r="I618" s="15"/>
    </row>
    <row r="619" spans="5:9" s="196" customFormat="1">
      <c r="E619" s="197"/>
      <c r="F619" s="15"/>
      <c r="G619" s="198"/>
      <c r="I619" s="15"/>
    </row>
    <row r="620" spans="5:9" s="196" customFormat="1">
      <c r="E620" s="197"/>
      <c r="F620" s="15"/>
      <c r="G620" s="198"/>
      <c r="I620" s="15"/>
    </row>
    <row r="621" spans="5:9" s="196" customFormat="1">
      <c r="E621" s="197"/>
      <c r="F621" s="15"/>
      <c r="G621" s="198"/>
      <c r="I621" s="15"/>
    </row>
    <row r="622" spans="5:9" s="196" customFormat="1">
      <c r="E622" s="197"/>
      <c r="F622" s="15"/>
      <c r="G622" s="198"/>
      <c r="I622" s="15"/>
    </row>
    <row r="623" spans="5:9" s="196" customFormat="1">
      <c r="E623" s="197"/>
      <c r="F623" s="15"/>
      <c r="G623" s="198"/>
      <c r="I623" s="15"/>
    </row>
    <row r="624" spans="5:9" s="196" customFormat="1">
      <c r="E624" s="197"/>
      <c r="F624" s="15"/>
      <c r="G624" s="198"/>
      <c r="I624" s="15"/>
    </row>
    <row r="625" spans="5:9" s="196" customFormat="1">
      <c r="E625" s="197"/>
      <c r="F625" s="15"/>
      <c r="G625" s="198"/>
      <c r="I625" s="15"/>
    </row>
    <row r="626" spans="5:9" s="196" customFormat="1">
      <c r="E626" s="197"/>
      <c r="F626" s="15"/>
      <c r="G626" s="198"/>
      <c r="I626" s="15"/>
    </row>
    <row r="627" spans="5:9" s="196" customFormat="1">
      <c r="E627" s="197"/>
      <c r="F627" s="15"/>
      <c r="G627" s="198"/>
      <c r="I627" s="15"/>
    </row>
    <row r="628" spans="5:9" s="196" customFormat="1">
      <c r="E628" s="197"/>
      <c r="F628" s="15"/>
      <c r="G628" s="198"/>
      <c r="I628" s="15"/>
    </row>
    <row r="629" spans="5:9" s="196" customFormat="1">
      <c r="E629" s="197"/>
      <c r="F629" s="15"/>
      <c r="G629" s="198"/>
      <c r="I629" s="15"/>
    </row>
    <row r="630" spans="5:9" s="196" customFormat="1">
      <c r="E630" s="197"/>
      <c r="F630" s="15"/>
      <c r="G630" s="198"/>
      <c r="I630" s="15"/>
    </row>
    <row r="631" spans="5:9" s="196" customFormat="1">
      <c r="E631" s="197"/>
      <c r="F631" s="15"/>
      <c r="G631" s="198"/>
      <c r="I631" s="15"/>
    </row>
    <row r="632" spans="5:9" s="196" customFormat="1">
      <c r="E632" s="197"/>
      <c r="F632" s="15"/>
      <c r="G632" s="198"/>
      <c r="I632" s="15"/>
    </row>
    <row r="633" spans="5:9" s="196" customFormat="1">
      <c r="E633" s="197"/>
      <c r="F633" s="15"/>
      <c r="G633" s="198"/>
      <c r="I633" s="15"/>
    </row>
    <row r="634" spans="5:9" s="196" customFormat="1">
      <c r="E634" s="197"/>
      <c r="F634" s="15"/>
      <c r="G634" s="198"/>
      <c r="I634" s="15"/>
    </row>
    <row r="635" spans="5:9" s="196" customFormat="1">
      <c r="E635" s="197"/>
      <c r="F635" s="15"/>
      <c r="G635" s="198"/>
      <c r="I635" s="15"/>
    </row>
    <row r="636" spans="5:9" s="196" customFormat="1">
      <c r="E636" s="197"/>
      <c r="F636" s="15"/>
      <c r="G636" s="198"/>
      <c r="I636" s="15"/>
    </row>
    <row r="637" spans="5:9" s="196" customFormat="1">
      <c r="E637" s="197"/>
      <c r="F637" s="15"/>
      <c r="G637" s="198"/>
      <c r="I637" s="15"/>
    </row>
    <row r="638" spans="5:9" s="196" customFormat="1">
      <c r="E638" s="197"/>
      <c r="F638" s="15"/>
      <c r="G638" s="198"/>
      <c r="I638" s="15"/>
    </row>
    <row r="639" spans="5:9" s="196" customFormat="1">
      <c r="E639" s="197"/>
      <c r="F639" s="15"/>
      <c r="G639" s="198"/>
      <c r="I639" s="15"/>
    </row>
    <row r="640" spans="5:9" s="196" customFormat="1">
      <c r="E640" s="197"/>
      <c r="F640" s="15"/>
      <c r="G640" s="198"/>
      <c r="I640" s="15"/>
    </row>
    <row r="641" spans="5:9" s="196" customFormat="1">
      <c r="E641" s="197"/>
      <c r="F641" s="15"/>
      <c r="G641" s="198"/>
      <c r="I641" s="15"/>
    </row>
    <row r="642" spans="5:9" s="196" customFormat="1">
      <c r="E642" s="197"/>
      <c r="F642" s="15"/>
      <c r="G642" s="198"/>
      <c r="I642" s="15"/>
    </row>
    <row r="643" spans="5:9" s="196" customFormat="1">
      <c r="E643" s="197"/>
      <c r="F643" s="15"/>
      <c r="G643" s="198"/>
      <c r="I643" s="15"/>
    </row>
    <row r="644" spans="5:9" s="196" customFormat="1">
      <c r="E644" s="197"/>
      <c r="F644" s="15"/>
      <c r="G644" s="198"/>
      <c r="I644" s="15"/>
    </row>
    <row r="645" spans="5:9" s="196" customFormat="1">
      <c r="E645" s="197"/>
      <c r="F645" s="15"/>
      <c r="G645" s="198"/>
      <c r="I645" s="15"/>
    </row>
    <row r="646" spans="5:9" s="196" customFormat="1">
      <c r="E646" s="197"/>
      <c r="F646" s="15"/>
      <c r="G646" s="198"/>
      <c r="I646" s="15"/>
    </row>
    <row r="647" spans="5:9" s="196" customFormat="1">
      <c r="E647" s="197"/>
      <c r="F647" s="15"/>
      <c r="G647" s="198"/>
      <c r="I647" s="15"/>
    </row>
    <row r="648" spans="5:9" s="196" customFormat="1">
      <c r="E648" s="197"/>
      <c r="F648" s="15"/>
      <c r="G648" s="198"/>
      <c r="I648" s="15"/>
    </row>
    <row r="649" spans="5:9" s="196" customFormat="1">
      <c r="E649" s="197"/>
      <c r="F649" s="15"/>
      <c r="G649" s="198"/>
      <c r="I649" s="15"/>
    </row>
    <row r="650" spans="5:9" s="196" customFormat="1">
      <c r="E650" s="197"/>
      <c r="F650" s="15"/>
      <c r="G650" s="198"/>
      <c r="I650" s="15"/>
    </row>
    <row r="651" spans="5:9" s="196" customFormat="1">
      <c r="E651" s="197"/>
      <c r="F651" s="15"/>
      <c r="G651" s="198"/>
      <c r="I651" s="15"/>
    </row>
    <row r="652" spans="5:9" s="196" customFormat="1">
      <c r="E652" s="197"/>
      <c r="F652" s="15"/>
      <c r="G652" s="198"/>
      <c r="I652" s="15"/>
    </row>
    <row r="653" spans="5:9" s="196" customFormat="1">
      <c r="E653" s="197"/>
      <c r="F653" s="15"/>
      <c r="G653" s="198"/>
      <c r="I653" s="15"/>
    </row>
    <row r="654" spans="5:9" s="196" customFormat="1">
      <c r="E654" s="197"/>
      <c r="F654" s="15"/>
      <c r="G654" s="198"/>
      <c r="I654" s="15"/>
    </row>
    <row r="655" spans="5:9" s="196" customFormat="1">
      <c r="E655" s="197"/>
      <c r="F655" s="15"/>
      <c r="G655" s="198"/>
      <c r="I655" s="15"/>
    </row>
    <row r="656" spans="5:9" s="196" customFormat="1">
      <c r="E656" s="197"/>
      <c r="F656" s="15"/>
      <c r="G656" s="198"/>
      <c r="I656" s="15"/>
    </row>
    <row r="657" spans="5:9" s="196" customFormat="1">
      <c r="E657" s="197"/>
      <c r="F657" s="15"/>
      <c r="G657" s="198"/>
      <c r="I657" s="15"/>
    </row>
    <row r="658" spans="5:9" s="196" customFormat="1">
      <c r="E658" s="197"/>
      <c r="F658" s="15"/>
      <c r="G658" s="198"/>
      <c r="I658" s="15"/>
    </row>
    <row r="659" spans="5:9" s="196" customFormat="1">
      <c r="E659" s="197"/>
      <c r="F659" s="15"/>
      <c r="G659" s="198"/>
      <c r="I659" s="15"/>
    </row>
    <row r="660" spans="5:9" s="196" customFormat="1">
      <c r="E660" s="197"/>
      <c r="F660" s="15"/>
      <c r="G660" s="198"/>
      <c r="I660" s="15"/>
    </row>
    <row r="661" spans="5:9" s="196" customFormat="1">
      <c r="E661" s="197"/>
      <c r="F661" s="15"/>
      <c r="G661" s="198"/>
      <c r="I661" s="15"/>
    </row>
    <row r="662" spans="5:9" s="196" customFormat="1">
      <c r="E662" s="197"/>
      <c r="F662" s="15"/>
      <c r="G662" s="198"/>
      <c r="I662" s="15"/>
    </row>
    <row r="663" spans="5:9" s="196" customFormat="1">
      <c r="E663" s="197"/>
      <c r="F663" s="15"/>
      <c r="G663" s="198"/>
      <c r="I663" s="15"/>
    </row>
    <row r="664" spans="5:9" s="196" customFormat="1">
      <c r="E664" s="197"/>
      <c r="F664" s="15"/>
      <c r="G664" s="198"/>
      <c r="I664" s="15"/>
    </row>
    <row r="665" spans="5:9" s="196" customFormat="1">
      <c r="E665" s="197"/>
      <c r="F665" s="15"/>
      <c r="G665" s="198"/>
      <c r="I665" s="15"/>
    </row>
    <row r="666" spans="5:9" s="196" customFormat="1">
      <c r="E666" s="197"/>
      <c r="F666" s="15"/>
      <c r="G666" s="198"/>
      <c r="I666" s="15"/>
    </row>
    <row r="667" spans="5:9" s="196" customFormat="1">
      <c r="E667" s="197"/>
      <c r="F667" s="15"/>
      <c r="G667" s="198"/>
      <c r="I667" s="15"/>
    </row>
    <row r="668" spans="5:9" s="196" customFormat="1">
      <c r="E668" s="197"/>
      <c r="F668" s="15"/>
      <c r="G668" s="198"/>
      <c r="I668" s="15"/>
    </row>
    <row r="669" spans="5:9" s="196" customFormat="1">
      <c r="E669" s="197"/>
      <c r="F669" s="15"/>
      <c r="G669" s="198"/>
      <c r="I669" s="15"/>
    </row>
    <row r="670" spans="5:9" s="196" customFormat="1">
      <c r="E670" s="197"/>
      <c r="F670" s="15"/>
      <c r="G670" s="198"/>
      <c r="I670" s="15"/>
    </row>
    <row r="671" spans="5:9" s="196" customFormat="1">
      <c r="E671" s="197"/>
      <c r="F671" s="15"/>
      <c r="G671" s="198"/>
      <c r="I671" s="15"/>
    </row>
    <row r="672" spans="5:9" s="196" customFormat="1">
      <c r="E672" s="197"/>
      <c r="F672" s="15"/>
      <c r="G672" s="198"/>
      <c r="I672" s="15"/>
    </row>
    <row r="673" spans="5:9" s="196" customFormat="1">
      <c r="E673" s="197"/>
      <c r="F673" s="15"/>
      <c r="G673" s="198"/>
      <c r="I673" s="15"/>
    </row>
    <row r="674" spans="5:9" s="196" customFormat="1">
      <c r="E674" s="197"/>
      <c r="F674" s="15"/>
      <c r="G674" s="198"/>
      <c r="I674" s="15"/>
    </row>
    <row r="675" spans="5:9" s="196" customFormat="1">
      <c r="E675" s="197"/>
      <c r="F675" s="15"/>
      <c r="G675" s="198"/>
      <c r="I675" s="15"/>
    </row>
    <row r="676" spans="5:9" s="196" customFormat="1">
      <c r="E676" s="197"/>
      <c r="F676" s="15"/>
      <c r="G676" s="198"/>
      <c r="I676" s="15"/>
    </row>
    <row r="677" spans="5:9" s="196" customFormat="1">
      <c r="E677" s="197"/>
      <c r="F677" s="15"/>
      <c r="G677" s="198"/>
      <c r="I677" s="15"/>
    </row>
    <row r="678" spans="5:9" s="196" customFormat="1">
      <c r="E678" s="197"/>
      <c r="F678" s="15"/>
      <c r="G678" s="198"/>
      <c r="I678" s="15"/>
    </row>
    <row r="679" spans="5:9" s="196" customFormat="1">
      <c r="E679" s="197"/>
      <c r="F679" s="15"/>
      <c r="G679" s="198"/>
      <c r="I679" s="15"/>
    </row>
    <row r="680" spans="5:9" s="196" customFormat="1">
      <c r="E680" s="197"/>
      <c r="F680" s="15"/>
      <c r="G680" s="198"/>
      <c r="I680" s="15"/>
    </row>
    <row r="681" spans="5:9" s="196" customFormat="1">
      <c r="E681" s="197"/>
      <c r="F681" s="15"/>
      <c r="G681" s="198"/>
      <c r="I681" s="15"/>
    </row>
    <row r="682" spans="5:9" s="196" customFormat="1">
      <c r="E682" s="197"/>
      <c r="F682" s="15"/>
      <c r="G682" s="198"/>
      <c r="I682" s="15"/>
    </row>
    <row r="683" spans="5:9" s="196" customFormat="1">
      <c r="E683" s="197"/>
      <c r="F683" s="15"/>
      <c r="G683" s="198"/>
      <c r="I683" s="15"/>
    </row>
    <row r="684" spans="5:9" s="196" customFormat="1">
      <c r="E684" s="197"/>
      <c r="F684" s="15"/>
      <c r="G684" s="198"/>
      <c r="I684" s="15"/>
    </row>
    <row r="685" spans="5:9" s="196" customFormat="1">
      <c r="E685" s="197"/>
      <c r="F685" s="15"/>
      <c r="G685" s="198"/>
      <c r="I685" s="15"/>
    </row>
    <row r="686" spans="5:9" s="196" customFormat="1">
      <c r="E686" s="197"/>
      <c r="F686" s="15"/>
      <c r="G686" s="198"/>
      <c r="I686" s="15"/>
    </row>
    <row r="687" spans="5:9" s="196" customFormat="1">
      <c r="E687" s="197"/>
      <c r="F687" s="15"/>
      <c r="G687" s="198"/>
      <c r="I687" s="15"/>
    </row>
    <row r="688" spans="5:9" s="196" customFormat="1">
      <c r="E688" s="197"/>
      <c r="F688" s="15"/>
      <c r="G688" s="198"/>
      <c r="I688" s="15"/>
    </row>
    <row r="689" spans="5:9" s="196" customFormat="1">
      <c r="E689" s="197"/>
      <c r="F689" s="15"/>
      <c r="G689" s="198"/>
      <c r="I689" s="15"/>
    </row>
    <row r="690" spans="5:9" s="196" customFormat="1">
      <c r="E690" s="197"/>
      <c r="F690" s="15"/>
      <c r="G690" s="198"/>
      <c r="I690" s="15"/>
    </row>
    <row r="691" spans="5:9" s="196" customFormat="1">
      <c r="E691" s="197"/>
      <c r="F691" s="15"/>
      <c r="G691" s="198"/>
      <c r="I691" s="15"/>
    </row>
    <row r="692" spans="5:9" s="196" customFormat="1">
      <c r="E692" s="197"/>
      <c r="F692" s="15"/>
      <c r="G692" s="198"/>
      <c r="I692" s="15"/>
    </row>
    <row r="693" spans="5:9" s="196" customFormat="1">
      <c r="E693" s="197"/>
      <c r="F693" s="15"/>
      <c r="G693" s="198"/>
      <c r="I693" s="15"/>
    </row>
    <row r="694" spans="5:9" s="196" customFormat="1">
      <c r="E694" s="197"/>
      <c r="F694" s="15"/>
      <c r="G694" s="198"/>
      <c r="I694" s="15"/>
    </row>
    <row r="695" spans="5:9" s="196" customFormat="1">
      <c r="E695" s="197"/>
      <c r="F695" s="15"/>
      <c r="G695" s="198"/>
      <c r="I695" s="15"/>
    </row>
    <row r="696" spans="5:9" s="196" customFormat="1">
      <c r="E696" s="197"/>
      <c r="F696" s="15"/>
      <c r="G696" s="198"/>
      <c r="I696" s="15"/>
    </row>
    <row r="697" spans="5:9" s="196" customFormat="1">
      <c r="E697" s="197"/>
      <c r="F697" s="15"/>
      <c r="G697" s="198"/>
      <c r="I697" s="15"/>
    </row>
    <row r="698" spans="5:9" s="196" customFormat="1">
      <c r="E698" s="197"/>
      <c r="F698" s="15"/>
      <c r="G698" s="198"/>
      <c r="I698" s="15"/>
    </row>
    <row r="699" spans="5:9" s="196" customFormat="1">
      <c r="E699" s="197"/>
      <c r="F699" s="15"/>
      <c r="G699" s="198"/>
      <c r="I699" s="15"/>
    </row>
    <row r="700" spans="5:9" s="196" customFormat="1">
      <c r="E700" s="197"/>
      <c r="F700" s="15"/>
      <c r="G700" s="198"/>
      <c r="I700" s="15"/>
    </row>
    <row r="701" spans="5:9" s="196" customFormat="1">
      <c r="E701" s="197"/>
      <c r="F701" s="15"/>
      <c r="G701" s="198"/>
      <c r="I701" s="15"/>
    </row>
    <row r="702" spans="5:9" s="196" customFormat="1">
      <c r="E702" s="197"/>
      <c r="F702" s="15"/>
      <c r="G702" s="198"/>
      <c r="I702" s="15"/>
    </row>
    <row r="703" spans="5:9" s="196" customFormat="1">
      <c r="E703" s="197"/>
      <c r="F703" s="15"/>
      <c r="G703" s="198"/>
      <c r="I703" s="15"/>
    </row>
    <row r="704" spans="5:9" s="196" customFormat="1">
      <c r="E704" s="197"/>
      <c r="F704" s="15"/>
      <c r="G704" s="198"/>
      <c r="I704" s="15"/>
    </row>
    <row r="705" spans="5:9" s="196" customFormat="1">
      <c r="E705" s="197"/>
      <c r="F705" s="15"/>
      <c r="G705" s="198"/>
      <c r="I705" s="15"/>
    </row>
    <row r="706" spans="5:9" s="196" customFormat="1">
      <c r="E706" s="197"/>
      <c r="F706" s="15"/>
      <c r="G706" s="198"/>
      <c r="I706" s="15"/>
    </row>
    <row r="707" spans="5:9" s="196" customFormat="1">
      <c r="E707" s="197"/>
      <c r="F707" s="15"/>
      <c r="G707" s="198"/>
      <c r="I707" s="15"/>
    </row>
    <row r="708" spans="5:9" s="196" customFormat="1">
      <c r="E708" s="197"/>
      <c r="F708" s="15"/>
      <c r="G708" s="198"/>
      <c r="I708" s="15"/>
    </row>
    <row r="709" spans="5:9" s="196" customFormat="1">
      <c r="E709" s="197"/>
      <c r="F709" s="15"/>
      <c r="G709" s="198"/>
      <c r="I709" s="15"/>
    </row>
    <row r="710" spans="5:9" s="196" customFormat="1">
      <c r="E710" s="197"/>
      <c r="F710" s="15"/>
      <c r="G710" s="198"/>
      <c r="I710" s="15"/>
    </row>
    <row r="711" spans="5:9" s="196" customFormat="1">
      <c r="E711" s="197"/>
      <c r="F711" s="15"/>
      <c r="G711" s="198"/>
      <c r="I711" s="15"/>
    </row>
    <row r="712" spans="5:9" s="196" customFormat="1">
      <c r="E712" s="197"/>
      <c r="F712" s="15"/>
      <c r="G712" s="198"/>
      <c r="I712" s="15"/>
    </row>
    <row r="713" spans="5:9" s="196" customFormat="1">
      <c r="E713" s="197"/>
      <c r="F713" s="15"/>
      <c r="G713" s="198"/>
      <c r="I713" s="15"/>
    </row>
    <row r="714" spans="5:9" s="196" customFormat="1">
      <c r="E714" s="197"/>
      <c r="F714" s="15"/>
      <c r="G714" s="198"/>
      <c r="I714" s="15"/>
    </row>
    <row r="715" spans="5:9" s="196" customFormat="1">
      <c r="E715" s="197"/>
      <c r="F715" s="15"/>
      <c r="G715" s="198"/>
      <c r="I715" s="15"/>
    </row>
    <row r="716" spans="5:9" s="196" customFormat="1">
      <c r="E716" s="197"/>
      <c r="F716" s="15"/>
      <c r="G716" s="198"/>
      <c r="I716" s="15"/>
    </row>
    <row r="717" spans="5:9" s="196" customFormat="1">
      <c r="E717" s="197"/>
      <c r="F717" s="15"/>
      <c r="G717" s="198"/>
      <c r="I717" s="15"/>
    </row>
    <row r="718" spans="5:9" s="196" customFormat="1">
      <c r="E718" s="197"/>
      <c r="F718" s="15"/>
      <c r="G718" s="198"/>
      <c r="I718" s="15"/>
    </row>
    <row r="719" spans="5:9" s="196" customFormat="1">
      <c r="E719" s="197"/>
      <c r="F719" s="15"/>
      <c r="G719" s="198"/>
      <c r="I719" s="15"/>
    </row>
    <row r="720" spans="5:9" s="196" customFormat="1">
      <c r="E720" s="197"/>
      <c r="F720" s="15"/>
      <c r="G720" s="198"/>
      <c r="I720" s="15"/>
    </row>
    <row r="721" spans="5:9" s="196" customFormat="1">
      <c r="E721" s="197"/>
      <c r="F721" s="15"/>
      <c r="G721" s="198"/>
      <c r="I721" s="15"/>
    </row>
    <row r="722" spans="5:9" s="196" customFormat="1">
      <c r="E722" s="197"/>
      <c r="F722" s="15"/>
      <c r="G722" s="198"/>
      <c r="I722" s="15"/>
    </row>
    <row r="723" spans="5:9" s="196" customFormat="1">
      <c r="E723" s="197"/>
      <c r="F723" s="15"/>
      <c r="G723" s="198"/>
      <c r="I723" s="15"/>
    </row>
    <row r="724" spans="5:9" s="196" customFormat="1">
      <c r="E724" s="197"/>
      <c r="F724" s="15"/>
      <c r="G724" s="198"/>
      <c r="I724" s="15"/>
    </row>
    <row r="725" spans="5:9" s="196" customFormat="1">
      <c r="E725" s="197"/>
      <c r="F725" s="15"/>
      <c r="G725" s="198"/>
      <c r="I725" s="15"/>
    </row>
    <row r="726" spans="5:9" s="196" customFormat="1">
      <c r="E726" s="197"/>
      <c r="F726" s="15"/>
      <c r="G726" s="198"/>
      <c r="I726" s="15"/>
    </row>
    <row r="727" spans="5:9" s="196" customFormat="1">
      <c r="E727" s="197"/>
      <c r="F727" s="15"/>
      <c r="G727" s="198"/>
      <c r="I727" s="15"/>
    </row>
    <row r="728" spans="5:9" s="196" customFormat="1">
      <c r="E728" s="197"/>
      <c r="F728" s="15"/>
      <c r="G728" s="198"/>
      <c r="I728" s="15"/>
    </row>
    <row r="729" spans="5:9" s="196" customFormat="1">
      <c r="E729" s="197"/>
      <c r="F729" s="15"/>
      <c r="G729" s="198"/>
      <c r="I729" s="15"/>
    </row>
    <row r="730" spans="5:9" s="196" customFormat="1">
      <c r="E730" s="197"/>
      <c r="F730" s="15"/>
      <c r="G730" s="198"/>
      <c r="I730" s="15"/>
    </row>
    <row r="731" spans="5:9" s="196" customFormat="1">
      <c r="E731" s="197"/>
      <c r="F731" s="15"/>
      <c r="G731" s="198"/>
      <c r="I731" s="15"/>
    </row>
    <row r="732" spans="5:9" s="196" customFormat="1">
      <c r="E732" s="197"/>
      <c r="F732" s="15"/>
      <c r="G732" s="198"/>
      <c r="I732" s="15"/>
    </row>
    <row r="733" spans="5:9" s="196" customFormat="1">
      <c r="E733" s="197"/>
      <c r="F733" s="15"/>
      <c r="G733" s="198"/>
      <c r="I733" s="15"/>
    </row>
    <row r="734" spans="5:9" s="196" customFormat="1">
      <c r="E734" s="197"/>
      <c r="F734" s="15"/>
      <c r="G734" s="198"/>
      <c r="I734" s="15"/>
    </row>
    <row r="735" spans="5:9" s="196" customFormat="1">
      <c r="E735" s="197"/>
      <c r="F735" s="15"/>
      <c r="G735" s="198"/>
      <c r="I735" s="15"/>
    </row>
    <row r="736" spans="5:9" s="196" customFormat="1">
      <c r="E736" s="197"/>
      <c r="F736" s="15"/>
      <c r="G736" s="198"/>
      <c r="I736" s="15"/>
    </row>
    <row r="737" spans="5:9" s="196" customFormat="1">
      <c r="E737" s="197"/>
      <c r="F737" s="15"/>
      <c r="G737" s="198"/>
      <c r="I737" s="15"/>
    </row>
    <row r="738" spans="5:9" s="196" customFormat="1">
      <c r="E738" s="197"/>
      <c r="F738" s="15"/>
      <c r="G738" s="198"/>
      <c r="I738" s="15"/>
    </row>
    <row r="739" spans="5:9" s="196" customFormat="1">
      <c r="E739" s="197"/>
      <c r="F739" s="15"/>
      <c r="G739" s="198"/>
      <c r="I739" s="15"/>
    </row>
    <row r="740" spans="5:9" s="196" customFormat="1">
      <c r="E740" s="197"/>
      <c r="F740" s="15"/>
      <c r="G740" s="198"/>
      <c r="I740" s="15"/>
    </row>
    <row r="741" spans="5:9" s="196" customFormat="1">
      <c r="E741" s="197"/>
      <c r="F741" s="15"/>
      <c r="G741" s="198"/>
      <c r="I741" s="15"/>
    </row>
    <row r="742" spans="5:9" s="196" customFormat="1">
      <c r="E742" s="197"/>
      <c r="F742" s="15"/>
      <c r="G742" s="198"/>
      <c r="I742" s="15"/>
    </row>
    <row r="743" spans="5:9" s="196" customFormat="1">
      <c r="E743" s="197"/>
      <c r="F743" s="15"/>
      <c r="G743" s="198"/>
      <c r="I743" s="15"/>
    </row>
    <row r="744" spans="5:9" s="196" customFormat="1">
      <c r="E744" s="197"/>
      <c r="F744" s="15"/>
      <c r="G744" s="198"/>
      <c r="I744" s="15"/>
    </row>
    <row r="745" spans="5:9" s="196" customFormat="1">
      <c r="E745" s="197"/>
      <c r="F745" s="15"/>
      <c r="G745" s="198"/>
      <c r="I745" s="15"/>
    </row>
    <row r="746" spans="5:9" s="196" customFormat="1">
      <c r="E746" s="197"/>
      <c r="F746" s="15"/>
      <c r="G746" s="198"/>
      <c r="I746" s="15"/>
    </row>
    <row r="747" spans="5:9" s="196" customFormat="1">
      <c r="E747" s="197"/>
      <c r="F747" s="15"/>
      <c r="G747" s="198"/>
      <c r="I747" s="15"/>
    </row>
    <row r="748" spans="5:9" s="196" customFormat="1">
      <c r="E748" s="197"/>
      <c r="F748" s="15"/>
      <c r="G748" s="198"/>
      <c r="I748" s="15"/>
    </row>
    <row r="749" spans="5:9" s="196" customFormat="1">
      <c r="E749" s="197"/>
      <c r="F749" s="15"/>
      <c r="G749" s="198"/>
      <c r="I749" s="15"/>
    </row>
    <row r="750" spans="5:9" s="196" customFormat="1">
      <c r="E750" s="197"/>
      <c r="F750" s="15"/>
      <c r="G750" s="198"/>
      <c r="I750" s="15"/>
    </row>
    <row r="751" spans="5:9" s="196" customFormat="1">
      <c r="E751" s="197"/>
      <c r="F751" s="15"/>
      <c r="G751" s="198"/>
      <c r="I751" s="15"/>
    </row>
    <row r="752" spans="5:9" s="196" customFormat="1">
      <c r="E752" s="197"/>
      <c r="F752" s="15"/>
      <c r="G752" s="198"/>
      <c r="I752" s="15"/>
    </row>
    <row r="753" spans="5:9" s="196" customFormat="1">
      <c r="E753" s="197"/>
      <c r="F753" s="15"/>
      <c r="G753" s="198"/>
      <c r="I753" s="15"/>
    </row>
    <row r="754" spans="5:9" s="196" customFormat="1">
      <c r="E754" s="197"/>
      <c r="F754" s="15"/>
      <c r="G754" s="198"/>
      <c r="I754" s="15"/>
    </row>
    <row r="755" spans="5:9" s="196" customFormat="1">
      <c r="E755" s="197"/>
      <c r="F755" s="15"/>
      <c r="G755" s="198"/>
      <c r="I755" s="15"/>
    </row>
    <row r="756" spans="5:9" s="196" customFormat="1">
      <c r="E756" s="197"/>
      <c r="F756" s="15"/>
      <c r="G756" s="198"/>
      <c r="I756" s="15"/>
    </row>
    <row r="757" spans="5:9" s="196" customFormat="1">
      <c r="E757" s="197"/>
      <c r="F757" s="15"/>
      <c r="G757" s="198"/>
      <c r="I757" s="15"/>
    </row>
    <row r="758" spans="5:9" s="196" customFormat="1">
      <c r="E758" s="197"/>
      <c r="F758" s="15"/>
      <c r="G758" s="198"/>
      <c r="I758" s="15"/>
    </row>
    <row r="759" spans="5:9" s="196" customFormat="1">
      <c r="E759" s="197"/>
      <c r="F759" s="15"/>
      <c r="G759" s="198"/>
      <c r="I759" s="15"/>
    </row>
    <row r="760" spans="5:9" s="196" customFormat="1">
      <c r="E760" s="197"/>
      <c r="F760" s="15"/>
      <c r="G760" s="198"/>
      <c r="I760" s="15"/>
    </row>
    <row r="761" spans="5:9" s="196" customFormat="1">
      <c r="E761" s="197"/>
      <c r="F761" s="15"/>
      <c r="G761" s="198"/>
      <c r="I761" s="15"/>
    </row>
    <row r="762" spans="5:9" s="196" customFormat="1">
      <c r="E762" s="197"/>
      <c r="F762" s="15"/>
      <c r="G762" s="198"/>
      <c r="I762" s="15"/>
    </row>
    <row r="763" spans="5:9" s="196" customFormat="1">
      <c r="E763" s="197"/>
      <c r="F763" s="15"/>
      <c r="G763" s="198"/>
      <c r="I763" s="15"/>
    </row>
    <row r="764" spans="5:9" s="196" customFormat="1">
      <c r="E764" s="197"/>
      <c r="F764" s="15"/>
      <c r="G764" s="198"/>
      <c r="I764" s="15"/>
    </row>
    <row r="765" spans="5:9" s="196" customFormat="1">
      <c r="E765" s="197"/>
      <c r="F765" s="15"/>
      <c r="G765" s="198"/>
      <c r="I765" s="15"/>
    </row>
    <row r="766" spans="5:9" s="196" customFormat="1">
      <c r="E766" s="197"/>
      <c r="F766" s="15"/>
      <c r="G766" s="198"/>
      <c r="I766" s="15"/>
    </row>
    <row r="767" spans="5:9" s="196" customFormat="1">
      <c r="E767" s="197"/>
      <c r="F767" s="15"/>
      <c r="G767" s="198"/>
      <c r="I767" s="15"/>
    </row>
    <row r="768" spans="5:9" s="196" customFormat="1">
      <c r="E768" s="197"/>
      <c r="F768" s="15"/>
      <c r="G768" s="198"/>
      <c r="I768" s="15"/>
    </row>
    <row r="769" spans="5:9" s="196" customFormat="1">
      <c r="E769" s="197"/>
      <c r="F769" s="15"/>
      <c r="G769" s="198"/>
      <c r="I769" s="15"/>
    </row>
    <row r="770" spans="5:9" s="196" customFormat="1">
      <c r="E770" s="197"/>
      <c r="F770" s="15"/>
      <c r="G770" s="198"/>
      <c r="I770" s="15"/>
    </row>
    <row r="771" spans="5:9" s="196" customFormat="1">
      <c r="E771" s="197"/>
      <c r="F771" s="15"/>
      <c r="G771" s="198"/>
      <c r="I771" s="15"/>
    </row>
    <row r="772" spans="5:9" s="196" customFormat="1">
      <c r="E772" s="197"/>
      <c r="F772" s="15"/>
      <c r="G772" s="198"/>
      <c r="I772" s="15"/>
    </row>
    <row r="773" spans="5:9" s="196" customFormat="1">
      <c r="E773" s="197"/>
      <c r="F773" s="15"/>
      <c r="G773" s="198"/>
      <c r="I773" s="15"/>
    </row>
    <row r="774" spans="5:9" s="196" customFormat="1">
      <c r="E774" s="197"/>
      <c r="F774" s="15"/>
      <c r="G774" s="198"/>
      <c r="I774" s="15"/>
    </row>
    <row r="775" spans="5:9" s="196" customFormat="1">
      <c r="E775" s="197"/>
      <c r="F775" s="15"/>
      <c r="G775" s="198"/>
      <c r="I775" s="15"/>
    </row>
    <row r="776" spans="5:9" s="196" customFormat="1">
      <c r="E776" s="197"/>
      <c r="F776" s="15"/>
      <c r="G776" s="198"/>
      <c r="I776" s="15"/>
    </row>
    <row r="777" spans="5:9" s="196" customFormat="1">
      <c r="E777" s="197"/>
      <c r="F777" s="15"/>
      <c r="G777" s="198"/>
      <c r="I777" s="15"/>
    </row>
    <row r="778" spans="5:9" s="196" customFormat="1">
      <c r="E778" s="197"/>
      <c r="F778" s="15"/>
      <c r="G778" s="198"/>
      <c r="I778" s="15"/>
    </row>
    <row r="779" spans="5:9" s="196" customFormat="1">
      <c r="E779" s="197"/>
      <c r="F779" s="15"/>
      <c r="G779" s="198"/>
      <c r="I779" s="15"/>
    </row>
    <row r="780" spans="5:9" s="196" customFormat="1">
      <c r="E780" s="197"/>
      <c r="F780" s="15"/>
      <c r="G780" s="198"/>
      <c r="I780" s="15"/>
    </row>
    <row r="781" spans="5:9" s="196" customFormat="1">
      <c r="E781" s="197"/>
      <c r="F781" s="15"/>
      <c r="G781" s="198"/>
      <c r="I781" s="15"/>
    </row>
    <row r="782" spans="5:9" s="196" customFormat="1">
      <c r="E782" s="197"/>
      <c r="F782" s="15"/>
      <c r="G782" s="198"/>
      <c r="I782" s="15"/>
    </row>
    <row r="783" spans="5:9" s="196" customFormat="1">
      <c r="E783" s="197"/>
      <c r="F783" s="15"/>
      <c r="G783" s="198"/>
      <c r="I783" s="15"/>
    </row>
    <row r="784" spans="5:9" s="196" customFormat="1">
      <c r="E784" s="197"/>
      <c r="F784" s="15"/>
      <c r="G784" s="198"/>
      <c r="I784" s="15"/>
    </row>
    <row r="785" spans="5:9" s="196" customFormat="1">
      <c r="E785" s="197"/>
      <c r="F785" s="15"/>
      <c r="G785" s="198"/>
      <c r="I785" s="15"/>
    </row>
    <row r="786" spans="5:9" s="196" customFormat="1">
      <c r="E786" s="197"/>
      <c r="F786" s="15"/>
      <c r="G786" s="198"/>
      <c r="I786" s="15"/>
    </row>
    <row r="787" spans="5:9" s="196" customFormat="1">
      <c r="E787" s="197"/>
      <c r="F787" s="15"/>
      <c r="G787" s="198"/>
      <c r="I787" s="15"/>
    </row>
    <row r="788" spans="5:9" s="196" customFormat="1">
      <c r="E788" s="197"/>
      <c r="F788" s="15"/>
      <c r="G788" s="198"/>
      <c r="I788" s="15"/>
    </row>
    <row r="789" spans="5:9" s="196" customFormat="1">
      <c r="E789" s="197"/>
      <c r="F789" s="15"/>
      <c r="G789" s="198"/>
      <c r="I789" s="15"/>
    </row>
    <row r="790" spans="5:9" s="196" customFormat="1">
      <c r="E790" s="197"/>
      <c r="F790" s="15"/>
      <c r="G790" s="198"/>
      <c r="I790" s="15"/>
    </row>
    <row r="791" spans="5:9" s="196" customFormat="1">
      <c r="E791" s="197"/>
      <c r="F791" s="15"/>
      <c r="G791" s="198"/>
      <c r="I791" s="15"/>
    </row>
    <row r="792" spans="5:9" s="196" customFormat="1">
      <c r="E792" s="197"/>
      <c r="F792" s="15"/>
      <c r="G792" s="198"/>
      <c r="I792" s="15"/>
    </row>
    <row r="793" spans="5:9" s="196" customFormat="1">
      <c r="E793" s="197"/>
      <c r="F793" s="15"/>
      <c r="G793" s="198"/>
      <c r="I793" s="15"/>
    </row>
    <row r="794" spans="5:9" s="196" customFormat="1">
      <c r="E794" s="197"/>
      <c r="F794" s="15"/>
      <c r="G794" s="198"/>
      <c r="I794" s="15"/>
    </row>
    <row r="795" spans="5:9" s="196" customFormat="1">
      <c r="E795" s="197"/>
      <c r="F795" s="15"/>
      <c r="G795" s="198"/>
      <c r="I795" s="15"/>
    </row>
    <row r="796" spans="5:9" s="196" customFormat="1">
      <c r="E796" s="197"/>
      <c r="F796" s="15"/>
      <c r="G796" s="198"/>
      <c r="I796" s="15"/>
    </row>
    <row r="797" spans="5:9" s="196" customFormat="1">
      <c r="E797" s="197"/>
      <c r="F797" s="15"/>
      <c r="G797" s="198"/>
      <c r="I797" s="15"/>
    </row>
    <row r="798" spans="5:9" s="196" customFormat="1">
      <c r="E798" s="197"/>
      <c r="F798" s="15"/>
      <c r="G798" s="198"/>
      <c r="I798" s="15"/>
    </row>
    <row r="799" spans="5:9" s="196" customFormat="1">
      <c r="E799" s="197"/>
      <c r="F799" s="15"/>
      <c r="G799" s="198"/>
      <c r="I799" s="15"/>
    </row>
    <row r="800" spans="5:9" s="196" customFormat="1">
      <c r="E800" s="197"/>
      <c r="F800" s="15"/>
      <c r="G800" s="198"/>
      <c r="I800" s="15"/>
    </row>
    <row r="801" spans="5:9" s="196" customFormat="1">
      <c r="E801" s="197"/>
      <c r="F801" s="15"/>
      <c r="G801" s="198"/>
      <c r="I801" s="15"/>
    </row>
    <row r="802" spans="5:9" s="196" customFormat="1">
      <c r="E802" s="197"/>
      <c r="F802" s="15"/>
      <c r="G802" s="198"/>
      <c r="I802" s="15"/>
    </row>
    <row r="803" spans="5:9" s="196" customFormat="1">
      <c r="E803" s="197"/>
      <c r="F803" s="15"/>
      <c r="G803" s="198"/>
      <c r="I803" s="15"/>
    </row>
    <row r="804" spans="5:9" s="196" customFormat="1">
      <c r="E804" s="197"/>
      <c r="F804" s="15"/>
      <c r="G804" s="198"/>
      <c r="I804" s="15"/>
    </row>
    <row r="805" spans="5:9" s="196" customFormat="1">
      <c r="E805" s="197"/>
      <c r="F805" s="15"/>
      <c r="G805" s="198"/>
      <c r="I805" s="15"/>
    </row>
    <row r="806" spans="5:9" s="196" customFormat="1">
      <c r="E806" s="197"/>
      <c r="F806" s="15"/>
      <c r="G806" s="198"/>
      <c r="I806" s="15"/>
    </row>
    <row r="807" spans="5:9" s="196" customFormat="1">
      <c r="E807" s="197"/>
      <c r="F807" s="15"/>
      <c r="G807" s="198"/>
      <c r="I807" s="15"/>
    </row>
    <row r="808" spans="5:9" s="196" customFormat="1">
      <c r="E808" s="197"/>
      <c r="F808" s="15"/>
      <c r="G808" s="198"/>
      <c r="I808" s="15"/>
    </row>
    <row r="809" spans="5:9" s="196" customFormat="1">
      <c r="E809" s="197"/>
      <c r="F809" s="15"/>
      <c r="G809" s="198"/>
      <c r="I809" s="15"/>
    </row>
    <row r="810" spans="5:9" s="196" customFormat="1">
      <c r="E810" s="197"/>
      <c r="F810" s="15"/>
      <c r="G810" s="198"/>
      <c r="I810" s="15"/>
    </row>
    <row r="811" spans="5:9" s="196" customFormat="1">
      <c r="E811" s="197"/>
      <c r="F811" s="15"/>
      <c r="G811" s="198"/>
      <c r="I811" s="15"/>
    </row>
    <row r="812" spans="5:9" s="196" customFormat="1">
      <c r="E812" s="197"/>
      <c r="F812" s="15"/>
      <c r="G812" s="198"/>
      <c r="I812" s="15"/>
    </row>
    <row r="813" spans="5:9" s="196" customFormat="1">
      <c r="E813" s="197"/>
      <c r="F813" s="15"/>
      <c r="G813" s="198"/>
      <c r="I813" s="15"/>
    </row>
    <row r="814" spans="5:9" s="196" customFormat="1">
      <c r="E814" s="197"/>
      <c r="F814" s="15"/>
      <c r="G814" s="198"/>
      <c r="I814" s="15"/>
    </row>
    <row r="815" spans="5:9" s="196" customFormat="1">
      <c r="E815" s="197"/>
      <c r="F815" s="15"/>
      <c r="G815" s="198"/>
      <c r="I815" s="15"/>
    </row>
    <row r="816" spans="5:9" s="196" customFormat="1">
      <c r="E816" s="197"/>
      <c r="F816" s="15"/>
      <c r="G816" s="198"/>
      <c r="I816" s="15"/>
    </row>
    <row r="817" spans="5:9" s="196" customFormat="1">
      <c r="E817" s="197"/>
      <c r="F817" s="15"/>
      <c r="G817" s="198"/>
      <c r="I817" s="15"/>
    </row>
    <row r="818" spans="5:9" s="196" customFormat="1">
      <c r="E818" s="197"/>
      <c r="F818" s="15"/>
      <c r="G818" s="198"/>
      <c r="I818" s="15"/>
    </row>
    <row r="819" spans="5:9" s="196" customFormat="1">
      <c r="E819" s="197"/>
      <c r="F819" s="15"/>
      <c r="G819" s="198"/>
      <c r="I819" s="15"/>
    </row>
    <row r="820" spans="5:9" s="196" customFormat="1">
      <c r="E820" s="197"/>
      <c r="F820" s="15"/>
      <c r="G820" s="198"/>
      <c r="I820" s="15"/>
    </row>
    <row r="821" spans="5:9" s="196" customFormat="1">
      <c r="E821" s="197"/>
      <c r="F821" s="15"/>
      <c r="G821" s="198"/>
      <c r="I821" s="15"/>
    </row>
    <row r="822" spans="5:9" s="196" customFormat="1">
      <c r="E822" s="197"/>
      <c r="F822" s="15"/>
      <c r="G822" s="198"/>
      <c r="I822" s="15"/>
    </row>
    <row r="823" spans="5:9" s="196" customFormat="1">
      <c r="E823" s="197"/>
      <c r="F823" s="15"/>
      <c r="G823" s="198"/>
      <c r="I823" s="15"/>
    </row>
    <row r="824" spans="5:9" s="196" customFormat="1">
      <c r="E824" s="197"/>
      <c r="F824" s="15"/>
      <c r="G824" s="198"/>
      <c r="I824" s="15"/>
    </row>
    <row r="825" spans="5:9" s="196" customFormat="1">
      <c r="E825" s="197"/>
      <c r="F825" s="15"/>
      <c r="G825" s="198"/>
      <c r="I825" s="15"/>
    </row>
    <row r="826" spans="5:9" s="196" customFormat="1">
      <c r="E826" s="197"/>
      <c r="F826" s="15"/>
      <c r="G826" s="198"/>
      <c r="I826" s="15"/>
    </row>
    <row r="827" spans="5:9" s="196" customFormat="1">
      <c r="E827" s="197"/>
      <c r="F827" s="15"/>
      <c r="G827" s="198"/>
      <c r="I827" s="15"/>
    </row>
    <row r="828" spans="5:9" s="196" customFormat="1">
      <c r="E828" s="197"/>
      <c r="F828" s="15"/>
      <c r="G828" s="198"/>
      <c r="I828" s="15"/>
    </row>
    <row r="829" spans="5:9" s="196" customFormat="1">
      <c r="E829" s="197"/>
      <c r="F829" s="15"/>
      <c r="G829" s="198"/>
      <c r="I829" s="15"/>
    </row>
    <row r="830" spans="5:9" s="196" customFormat="1">
      <c r="E830" s="197"/>
      <c r="F830" s="15"/>
      <c r="G830" s="198"/>
      <c r="I830" s="15"/>
    </row>
    <row r="831" spans="5:9" s="196" customFormat="1">
      <c r="E831" s="197"/>
      <c r="F831" s="15"/>
      <c r="G831" s="198"/>
      <c r="I831" s="15"/>
    </row>
    <row r="832" spans="5:9" s="196" customFormat="1">
      <c r="E832" s="197"/>
      <c r="F832" s="15"/>
      <c r="G832" s="198"/>
      <c r="I832" s="15"/>
    </row>
    <row r="833" spans="5:9" s="196" customFormat="1">
      <c r="E833" s="197"/>
      <c r="F833" s="15"/>
      <c r="G833" s="198"/>
      <c r="I833" s="15"/>
    </row>
    <row r="834" spans="5:9" s="196" customFormat="1">
      <c r="E834" s="197"/>
      <c r="F834" s="15"/>
      <c r="G834" s="198"/>
      <c r="I834" s="15"/>
    </row>
    <row r="835" spans="5:9" s="196" customFormat="1">
      <c r="E835" s="197"/>
      <c r="F835" s="15"/>
      <c r="G835" s="198"/>
      <c r="I835" s="15"/>
    </row>
    <row r="836" spans="5:9" s="196" customFormat="1">
      <c r="E836" s="197"/>
      <c r="F836" s="15"/>
      <c r="G836" s="198"/>
      <c r="I836" s="15"/>
    </row>
    <row r="837" spans="5:9" s="196" customFormat="1">
      <c r="E837" s="197"/>
      <c r="F837" s="15"/>
      <c r="G837" s="198"/>
      <c r="I837" s="15"/>
    </row>
    <row r="838" spans="5:9" s="196" customFormat="1">
      <c r="E838" s="197"/>
      <c r="F838" s="15"/>
      <c r="G838" s="198"/>
      <c r="I838" s="15"/>
    </row>
    <row r="839" spans="5:9" s="196" customFormat="1">
      <c r="E839" s="197"/>
      <c r="F839" s="15"/>
      <c r="G839" s="198"/>
      <c r="I839" s="15"/>
    </row>
    <row r="840" spans="5:9" s="196" customFormat="1">
      <c r="E840" s="197"/>
      <c r="F840" s="15"/>
      <c r="G840" s="198"/>
      <c r="I840" s="15"/>
    </row>
    <row r="841" spans="5:9" s="196" customFormat="1">
      <c r="E841" s="197"/>
      <c r="F841" s="15"/>
      <c r="G841" s="198"/>
      <c r="I841" s="15"/>
    </row>
    <row r="842" spans="5:9" s="196" customFormat="1">
      <c r="E842" s="197"/>
      <c r="F842" s="15"/>
      <c r="G842" s="198"/>
      <c r="I842" s="15"/>
    </row>
    <row r="843" spans="5:9" s="196" customFormat="1">
      <c r="E843" s="197"/>
      <c r="F843" s="15"/>
      <c r="G843" s="198"/>
      <c r="I843" s="15"/>
    </row>
    <row r="844" spans="5:9" s="196" customFormat="1">
      <c r="E844" s="197"/>
      <c r="F844" s="15"/>
      <c r="G844" s="198"/>
      <c r="I844" s="15"/>
    </row>
    <row r="845" spans="5:9" s="196" customFormat="1">
      <c r="E845" s="197"/>
      <c r="F845" s="15"/>
      <c r="G845" s="198"/>
      <c r="I845" s="15"/>
    </row>
    <row r="846" spans="5:9" s="196" customFormat="1">
      <c r="E846" s="197"/>
      <c r="F846" s="15"/>
      <c r="G846" s="198"/>
      <c r="I846" s="15"/>
    </row>
    <row r="847" spans="5:9" s="196" customFormat="1">
      <c r="E847" s="197"/>
      <c r="F847" s="15"/>
      <c r="G847" s="198"/>
      <c r="I847" s="15"/>
    </row>
    <row r="848" spans="5:9" s="196" customFormat="1">
      <c r="E848" s="197"/>
      <c r="F848" s="15"/>
      <c r="G848" s="198"/>
      <c r="I848" s="15"/>
    </row>
    <row r="849" spans="5:9" s="196" customFormat="1">
      <c r="E849" s="197"/>
      <c r="F849" s="15"/>
      <c r="G849" s="198"/>
      <c r="I849" s="15"/>
    </row>
    <row r="850" spans="5:9" s="196" customFormat="1">
      <c r="E850" s="197"/>
      <c r="F850" s="15"/>
      <c r="G850" s="198"/>
      <c r="I850" s="15"/>
    </row>
    <row r="851" spans="5:9" s="196" customFormat="1">
      <c r="E851" s="197"/>
      <c r="F851" s="15"/>
      <c r="G851" s="198"/>
      <c r="I851" s="15"/>
    </row>
    <row r="852" spans="5:9" s="196" customFormat="1">
      <c r="E852" s="197"/>
      <c r="F852" s="15"/>
      <c r="G852" s="198"/>
      <c r="I852" s="15"/>
    </row>
    <row r="853" spans="5:9" s="196" customFormat="1">
      <c r="E853" s="197"/>
      <c r="F853" s="15"/>
      <c r="G853" s="198"/>
      <c r="I853" s="15"/>
    </row>
    <row r="854" spans="5:9" s="196" customFormat="1">
      <c r="E854" s="197"/>
      <c r="F854" s="15"/>
      <c r="G854" s="198"/>
      <c r="I854" s="15"/>
    </row>
    <row r="855" spans="5:9" s="196" customFormat="1">
      <c r="E855" s="197"/>
      <c r="F855" s="15"/>
      <c r="G855" s="198"/>
      <c r="I855" s="15"/>
    </row>
    <row r="856" spans="5:9" s="196" customFormat="1">
      <c r="E856" s="197"/>
      <c r="F856" s="15"/>
      <c r="G856" s="198"/>
      <c r="I856" s="15"/>
    </row>
    <row r="857" spans="5:9" s="196" customFormat="1">
      <c r="E857" s="197"/>
      <c r="F857" s="15"/>
      <c r="G857" s="198"/>
      <c r="I857" s="15"/>
    </row>
    <row r="858" spans="5:9" s="196" customFormat="1">
      <c r="E858" s="197"/>
      <c r="F858" s="15"/>
      <c r="G858" s="198"/>
      <c r="I858" s="15"/>
    </row>
    <row r="859" spans="5:9" s="196" customFormat="1">
      <c r="E859" s="197"/>
      <c r="F859" s="15"/>
      <c r="G859" s="198"/>
      <c r="I859" s="15"/>
    </row>
    <row r="860" spans="5:9" s="196" customFormat="1">
      <c r="E860" s="197"/>
      <c r="F860" s="15"/>
      <c r="G860" s="198"/>
      <c r="I860" s="15"/>
    </row>
    <row r="861" spans="5:9" s="196" customFormat="1">
      <c r="E861" s="197"/>
      <c r="F861" s="15"/>
      <c r="G861" s="198"/>
      <c r="I861" s="15"/>
    </row>
    <row r="862" spans="5:9" s="196" customFormat="1">
      <c r="E862" s="197"/>
      <c r="F862" s="15"/>
      <c r="G862" s="198"/>
      <c r="I862" s="15"/>
    </row>
    <row r="863" spans="5:9" s="196" customFormat="1">
      <c r="E863" s="197"/>
      <c r="F863" s="15"/>
      <c r="G863" s="198"/>
      <c r="I863" s="15"/>
    </row>
    <row r="864" spans="5:9" s="196" customFormat="1">
      <c r="E864" s="197"/>
      <c r="F864" s="15"/>
      <c r="G864" s="198"/>
      <c r="I864" s="15"/>
    </row>
    <row r="865" spans="5:9" s="196" customFormat="1">
      <c r="E865" s="197"/>
      <c r="F865" s="15"/>
      <c r="G865" s="198"/>
      <c r="I865" s="15"/>
    </row>
    <row r="866" spans="5:9" s="196" customFormat="1">
      <c r="E866" s="197"/>
      <c r="F866" s="15"/>
      <c r="G866" s="198"/>
      <c r="I866" s="15"/>
    </row>
    <row r="867" spans="5:9" s="196" customFormat="1">
      <c r="E867" s="197"/>
      <c r="F867" s="15"/>
      <c r="G867" s="198"/>
      <c r="I867" s="15"/>
    </row>
    <row r="868" spans="5:9" s="196" customFormat="1">
      <c r="E868" s="197"/>
      <c r="F868" s="15"/>
      <c r="G868" s="198"/>
      <c r="I868" s="15"/>
    </row>
    <row r="869" spans="5:9" s="196" customFormat="1">
      <c r="E869" s="197"/>
      <c r="F869" s="15"/>
      <c r="G869" s="198"/>
      <c r="I869" s="15"/>
    </row>
    <row r="870" spans="5:9" s="196" customFormat="1">
      <c r="E870" s="197"/>
      <c r="F870" s="15"/>
      <c r="G870" s="198"/>
      <c r="I870" s="15"/>
    </row>
    <row r="871" spans="5:9" s="196" customFormat="1">
      <c r="E871" s="197"/>
      <c r="F871" s="15"/>
      <c r="G871" s="198"/>
      <c r="I871" s="15"/>
    </row>
    <row r="872" spans="5:9" s="196" customFormat="1">
      <c r="E872" s="197"/>
      <c r="F872" s="15"/>
      <c r="G872" s="198"/>
      <c r="I872" s="15"/>
    </row>
    <row r="873" spans="5:9" s="196" customFormat="1">
      <c r="E873" s="197"/>
      <c r="F873" s="15"/>
      <c r="G873" s="198"/>
      <c r="I873" s="15"/>
    </row>
    <row r="874" spans="5:9" s="196" customFormat="1">
      <c r="E874" s="197"/>
      <c r="F874" s="15"/>
      <c r="G874" s="198"/>
      <c r="I874" s="15"/>
    </row>
    <row r="875" spans="5:9" s="196" customFormat="1">
      <c r="E875" s="197"/>
      <c r="F875" s="15"/>
      <c r="G875" s="198"/>
      <c r="I875" s="15"/>
    </row>
    <row r="876" spans="5:9" s="196" customFormat="1">
      <c r="E876" s="197"/>
      <c r="F876" s="15"/>
      <c r="G876" s="198"/>
      <c r="I876" s="15"/>
    </row>
    <row r="877" spans="5:9" s="196" customFormat="1">
      <c r="E877" s="197"/>
      <c r="F877" s="15"/>
      <c r="G877" s="198"/>
      <c r="I877" s="15"/>
    </row>
    <row r="878" spans="5:9" s="196" customFormat="1">
      <c r="E878" s="197"/>
      <c r="F878" s="15"/>
      <c r="G878" s="198"/>
      <c r="I878" s="15"/>
    </row>
    <row r="879" spans="5:9" s="196" customFormat="1">
      <c r="E879" s="197"/>
      <c r="F879" s="15"/>
      <c r="G879" s="198"/>
      <c r="I879" s="15"/>
    </row>
    <row r="880" spans="5:9" s="196" customFormat="1">
      <c r="E880" s="197"/>
      <c r="F880" s="15"/>
      <c r="G880" s="198"/>
      <c r="I880" s="15"/>
    </row>
    <row r="881" spans="5:9" s="196" customFormat="1">
      <c r="E881" s="197"/>
      <c r="F881" s="15"/>
      <c r="G881" s="198"/>
      <c r="I881" s="15"/>
    </row>
    <row r="882" spans="5:9" s="196" customFormat="1">
      <c r="E882" s="197"/>
      <c r="F882" s="15"/>
      <c r="G882" s="198"/>
      <c r="I882" s="15"/>
    </row>
    <row r="883" spans="5:9" s="196" customFormat="1">
      <c r="E883" s="197"/>
      <c r="F883" s="15"/>
      <c r="G883" s="198"/>
      <c r="I883" s="15"/>
    </row>
    <row r="884" spans="5:9" s="196" customFormat="1">
      <c r="E884" s="197"/>
      <c r="F884" s="15"/>
      <c r="G884" s="198"/>
      <c r="I884" s="15"/>
    </row>
    <row r="885" spans="5:9" s="196" customFormat="1">
      <c r="E885" s="197"/>
      <c r="F885" s="15"/>
      <c r="G885" s="198"/>
      <c r="I885" s="15"/>
    </row>
    <row r="886" spans="5:9" s="196" customFormat="1">
      <c r="E886" s="197"/>
      <c r="F886" s="15"/>
      <c r="G886" s="198"/>
      <c r="I886" s="15"/>
    </row>
    <row r="887" spans="5:9" s="196" customFormat="1">
      <c r="E887" s="197"/>
      <c r="F887" s="15"/>
      <c r="G887" s="198"/>
      <c r="I887" s="15"/>
    </row>
    <row r="888" spans="5:9" s="196" customFormat="1">
      <c r="E888" s="197"/>
      <c r="F888" s="15"/>
      <c r="G888" s="198"/>
      <c r="I888" s="15"/>
    </row>
    <row r="889" spans="5:9" s="196" customFormat="1">
      <c r="E889" s="197"/>
      <c r="F889" s="15"/>
      <c r="G889" s="198"/>
      <c r="I889" s="15"/>
    </row>
    <row r="890" spans="5:9" s="196" customFormat="1">
      <c r="E890" s="197"/>
      <c r="F890" s="15"/>
      <c r="G890" s="198"/>
      <c r="I890" s="15"/>
    </row>
    <row r="891" spans="5:9" s="196" customFormat="1">
      <c r="E891" s="197"/>
      <c r="F891" s="15"/>
      <c r="G891" s="198"/>
      <c r="I891" s="15"/>
    </row>
    <row r="892" spans="5:9" s="196" customFormat="1">
      <c r="E892" s="197"/>
      <c r="F892" s="15"/>
      <c r="G892" s="198"/>
      <c r="I892" s="15"/>
    </row>
    <row r="893" spans="5:9" s="196" customFormat="1">
      <c r="E893" s="197"/>
      <c r="F893" s="15"/>
      <c r="G893" s="198"/>
      <c r="I893" s="15"/>
    </row>
    <row r="894" spans="5:9" s="196" customFormat="1">
      <c r="E894" s="197"/>
      <c r="F894" s="15"/>
      <c r="G894" s="198"/>
      <c r="I894" s="15"/>
    </row>
    <row r="895" spans="5:9" s="196" customFormat="1">
      <c r="E895" s="197"/>
      <c r="F895" s="15"/>
      <c r="G895" s="198"/>
      <c r="I895" s="15"/>
    </row>
    <row r="896" spans="5:9" s="196" customFormat="1">
      <c r="E896" s="197"/>
      <c r="F896" s="15"/>
      <c r="G896" s="198"/>
      <c r="I896" s="15"/>
    </row>
    <row r="897" spans="5:9" s="196" customFormat="1">
      <c r="E897" s="197"/>
      <c r="F897" s="15"/>
      <c r="G897" s="198"/>
      <c r="I897" s="15"/>
    </row>
    <row r="898" spans="5:9" s="196" customFormat="1">
      <c r="E898" s="197"/>
      <c r="F898" s="15"/>
      <c r="G898" s="198"/>
      <c r="I898" s="15"/>
    </row>
    <row r="899" spans="5:9" s="196" customFormat="1">
      <c r="E899" s="197"/>
      <c r="F899" s="15"/>
      <c r="G899" s="198"/>
      <c r="I899" s="15"/>
    </row>
    <row r="900" spans="5:9" s="196" customFormat="1">
      <c r="E900" s="197"/>
      <c r="F900" s="15"/>
      <c r="G900" s="198"/>
      <c r="I900" s="15"/>
    </row>
    <row r="901" spans="5:9" s="196" customFormat="1">
      <c r="E901" s="197"/>
      <c r="F901" s="15"/>
      <c r="G901" s="198"/>
      <c r="I901" s="15"/>
    </row>
    <row r="902" spans="5:9" s="196" customFormat="1">
      <c r="E902" s="197"/>
      <c r="F902" s="15"/>
      <c r="G902" s="198"/>
      <c r="I902" s="15"/>
    </row>
    <row r="903" spans="5:9" s="196" customFormat="1">
      <c r="E903" s="197"/>
      <c r="F903" s="15"/>
      <c r="G903" s="198"/>
      <c r="I903" s="15"/>
    </row>
    <row r="904" spans="5:9" s="196" customFormat="1">
      <c r="E904" s="197"/>
      <c r="F904" s="15"/>
      <c r="G904" s="198"/>
      <c r="I904" s="15"/>
    </row>
    <row r="905" spans="5:9" s="196" customFormat="1">
      <c r="E905" s="197"/>
      <c r="F905" s="15"/>
      <c r="G905" s="198"/>
      <c r="I905" s="15"/>
    </row>
    <row r="906" spans="5:9" s="196" customFormat="1">
      <c r="E906" s="197"/>
      <c r="F906" s="15"/>
      <c r="G906" s="198"/>
      <c r="I906" s="15"/>
    </row>
    <row r="907" spans="5:9" s="196" customFormat="1">
      <c r="E907" s="197"/>
      <c r="F907" s="15"/>
      <c r="G907" s="198"/>
      <c r="I907" s="15"/>
    </row>
    <row r="908" spans="5:9" s="196" customFormat="1">
      <c r="E908" s="197"/>
      <c r="F908" s="15"/>
      <c r="G908" s="198"/>
      <c r="I908" s="15"/>
    </row>
    <row r="909" spans="5:9" s="196" customFormat="1">
      <c r="E909" s="197"/>
      <c r="F909" s="15"/>
      <c r="G909" s="198"/>
      <c r="I909" s="15"/>
    </row>
    <row r="910" spans="5:9" s="196" customFormat="1">
      <c r="E910" s="197"/>
      <c r="F910" s="15"/>
      <c r="G910" s="198"/>
      <c r="I910" s="15"/>
    </row>
    <row r="911" spans="5:9" s="196" customFormat="1">
      <c r="E911" s="197"/>
      <c r="F911" s="15"/>
      <c r="G911" s="198"/>
      <c r="I911" s="15"/>
    </row>
    <row r="912" spans="5:9" s="196" customFormat="1">
      <c r="E912" s="197"/>
      <c r="F912" s="15"/>
      <c r="G912" s="198"/>
      <c r="I912" s="15"/>
    </row>
    <row r="913" spans="5:9" s="196" customFormat="1">
      <c r="E913" s="197"/>
      <c r="F913" s="15"/>
      <c r="G913" s="198"/>
      <c r="I913" s="15"/>
    </row>
    <row r="914" spans="5:9" s="196" customFormat="1">
      <c r="E914" s="197"/>
      <c r="F914" s="15"/>
      <c r="G914" s="198"/>
      <c r="I914" s="15"/>
    </row>
    <row r="915" spans="5:9" s="196" customFormat="1">
      <c r="E915" s="197"/>
      <c r="F915" s="15"/>
      <c r="G915" s="198"/>
      <c r="I915" s="15"/>
    </row>
    <row r="916" spans="5:9" s="196" customFormat="1">
      <c r="E916" s="197"/>
      <c r="F916" s="15"/>
      <c r="G916" s="198"/>
      <c r="I916" s="15"/>
    </row>
    <row r="917" spans="5:9" s="196" customFormat="1">
      <c r="E917" s="197"/>
      <c r="F917" s="15"/>
      <c r="G917" s="198"/>
      <c r="I917" s="15"/>
    </row>
    <row r="918" spans="5:9" s="196" customFormat="1">
      <c r="E918" s="197"/>
      <c r="F918" s="15"/>
      <c r="G918" s="198"/>
      <c r="I918" s="15"/>
    </row>
    <row r="919" spans="5:9" s="196" customFormat="1">
      <c r="E919" s="197"/>
      <c r="F919" s="15"/>
      <c r="G919" s="198"/>
      <c r="I919" s="15"/>
    </row>
    <row r="920" spans="5:9" s="196" customFormat="1">
      <c r="E920" s="197"/>
      <c r="F920" s="15"/>
      <c r="G920" s="198"/>
      <c r="I920" s="15"/>
    </row>
    <row r="921" spans="5:9" s="196" customFormat="1">
      <c r="E921" s="197"/>
      <c r="F921" s="15"/>
      <c r="G921" s="198"/>
      <c r="I921" s="15"/>
    </row>
    <row r="922" spans="5:9" s="196" customFormat="1">
      <c r="E922" s="197"/>
      <c r="F922" s="15"/>
      <c r="G922" s="198"/>
      <c r="I922" s="15"/>
    </row>
    <row r="923" spans="5:9" s="196" customFormat="1">
      <c r="E923" s="197"/>
      <c r="F923" s="15"/>
      <c r="G923" s="198"/>
      <c r="I923" s="15"/>
    </row>
    <row r="924" spans="5:9" s="196" customFormat="1">
      <c r="E924" s="197"/>
      <c r="F924" s="15"/>
      <c r="G924" s="198"/>
      <c r="I924" s="15"/>
    </row>
    <row r="925" spans="5:9" s="196" customFormat="1">
      <c r="E925" s="197"/>
      <c r="F925" s="15"/>
      <c r="G925" s="198"/>
      <c r="I925" s="15"/>
    </row>
    <row r="926" spans="5:9" s="196" customFormat="1">
      <c r="E926" s="197"/>
      <c r="F926" s="15"/>
      <c r="G926" s="198"/>
      <c r="I926" s="15"/>
    </row>
    <row r="927" spans="5:9" s="196" customFormat="1">
      <c r="E927" s="197"/>
      <c r="F927" s="15"/>
      <c r="G927" s="198"/>
      <c r="I927" s="15"/>
    </row>
    <row r="928" spans="5:9" s="196" customFormat="1">
      <c r="E928" s="197"/>
      <c r="F928" s="15"/>
      <c r="G928" s="198"/>
      <c r="I928" s="15"/>
    </row>
    <row r="929" spans="5:9" s="196" customFormat="1">
      <c r="E929" s="197"/>
      <c r="F929" s="15"/>
      <c r="G929" s="198"/>
      <c r="I929" s="15"/>
    </row>
    <row r="930" spans="5:9" s="196" customFormat="1">
      <c r="E930" s="197"/>
      <c r="F930" s="15"/>
      <c r="G930" s="198"/>
      <c r="I930" s="15"/>
    </row>
    <row r="931" spans="5:9" s="196" customFormat="1">
      <c r="E931" s="197"/>
      <c r="F931" s="15"/>
      <c r="G931" s="198"/>
      <c r="I931" s="15"/>
    </row>
    <row r="932" spans="5:9" s="196" customFormat="1">
      <c r="E932" s="197"/>
      <c r="F932" s="15"/>
      <c r="G932" s="198"/>
      <c r="I932" s="15"/>
    </row>
    <row r="933" spans="5:9" s="196" customFormat="1">
      <c r="E933" s="197"/>
      <c r="F933" s="15"/>
      <c r="G933" s="198"/>
      <c r="I933" s="15"/>
    </row>
    <row r="934" spans="5:9" s="196" customFormat="1">
      <c r="E934" s="197"/>
      <c r="F934" s="15"/>
      <c r="G934" s="198"/>
      <c r="I934" s="15"/>
    </row>
    <row r="935" spans="5:9" s="196" customFormat="1">
      <c r="E935" s="197"/>
      <c r="F935" s="15"/>
      <c r="G935" s="198"/>
      <c r="I935" s="15"/>
    </row>
    <row r="936" spans="5:9" s="196" customFormat="1">
      <c r="E936" s="197"/>
      <c r="F936" s="15"/>
      <c r="G936" s="198"/>
      <c r="I936" s="15"/>
    </row>
    <row r="937" spans="5:9" s="196" customFormat="1">
      <c r="E937" s="197"/>
      <c r="F937" s="15"/>
      <c r="G937" s="198"/>
      <c r="I937" s="15"/>
    </row>
    <row r="938" spans="5:9" s="196" customFormat="1">
      <c r="E938" s="197"/>
      <c r="F938" s="15"/>
      <c r="G938" s="198"/>
      <c r="I938" s="15"/>
    </row>
    <row r="939" spans="5:9" s="196" customFormat="1">
      <c r="E939" s="197"/>
      <c r="F939" s="15"/>
      <c r="G939" s="198"/>
      <c r="I939" s="15"/>
    </row>
    <row r="940" spans="5:9" s="196" customFormat="1">
      <c r="E940" s="197"/>
      <c r="F940" s="15"/>
      <c r="G940" s="198"/>
      <c r="I940" s="15"/>
    </row>
    <row r="941" spans="5:9" s="196" customFormat="1">
      <c r="E941" s="197"/>
      <c r="F941" s="15"/>
      <c r="G941" s="198"/>
      <c r="I941" s="15"/>
    </row>
    <row r="942" spans="5:9" s="196" customFormat="1">
      <c r="E942" s="197"/>
      <c r="F942" s="15"/>
      <c r="G942" s="198"/>
      <c r="I942" s="15"/>
    </row>
    <row r="943" spans="5:9" s="196" customFormat="1">
      <c r="E943" s="197"/>
      <c r="F943" s="15"/>
      <c r="G943" s="198"/>
      <c r="I943" s="15"/>
    </row>
    <row r="944" spans="5:9" s="196" customFormat="1">
      <c r="E944" s="197"/>
      <c r="F944" s="15"/>
      <c r="G944" s="198"/>
      <c r="I944" s="15"/>
    </row>
    <row r="945" spans="5:9" s="196" customFormat="1">
      <c r="E945" s="197"/>
      <c r="F945" s="15"/>
      <c r="G945" s="198"/>
      <c r="I945" s="15"/>
    </row>
    <row r="946" spans="5:9" s="196" customFormat="1">
      <c r="E946" s="197"/>
      <c r="F946" s="15"/>
      <c r="G946" s="198"/>
      <c r="I946" s="15"/>
    </row>
    <row r="947" spans="5:9" s="196" customFormat="1">
      <c r="E947" s="197"/>
      <c r="F947" s="15"/>
      <c r="G947" s="198"/>
      <c r="I947" s="15"/>
    </row>
    <row r="948" spans="5:9" s="196" customFormat="1">
      <c r="E948" s="197"/>
      <c r="F948" s="15"/>
      <c r="G948" s="198"/>
      <c r="I948" s="15"/>
    </row>
    <row r="949" spans="5:9" s="196" customFormat="1">
      <c r="E949" s="197"/>
      <c r="F949" s="15"/>
      <c r="G949" s="198"/>
      <c r="I949" s="15"/>
    </row>
    <row r="950" spans="5:9" s="196" customFormat="1">
      <c r="E950" s="197"/>
      <c r="F950" s="15"/>
      <c r="G950" s="198"/>
      <c r="I950" s="15"/>
    </row>
    <row r="951" spans="5:9" s="196" customFormat="1">
      <c r="E951" s="197"/>
      <c r="F951" s="15"/>
      <c r="G951" s="198"/>
      <c r="I951" s="15"/>
    </row>
    <row r="952" spans="5:9" s="196" customFormat="1">
      <c r="E952" s="197"/>
      <c r="F952" s="15"/>
      <c r="G952" s="198"/>
      <c r="I952" s="15"/>
    </row>
    <row r="953" spans="5:9" s="196" customFormat="1">
      <c r="E953" s="197"/>
      <c r="F953" s="15"/>
      <c r="G953" s="198"/>
      <c r="I953" s="15"/>
    </row>
    <row r="954" spans="5:9" s="196" customFormat="1">
      <c r="E954" s="197"/>
      <c r="F954" s="15"/>
      <c r="G954" s="198"/>
      <c r="I954" s="15"/>
    </row>
    <row r="955" spans="5:9" s="196" customFormat="1">
      <c r="E955" s="197"/>
      <c r="F955" s="15"/>
      <c r="G955" s="198"/>
      <c r="I955" s="15"/>
    </row>
    <row r="956" spans="5:9" s="196" customFormat="1">
      <c r="E956" s="197"/>
      <c r="F956" s="15"/>
      <c r="G956" s="198"/>
      <c r="I956" s="15"/>
    </row>
    <row r="957" spans="5:9" s="196" customFormat="1">
      <c r="E957" s="197"/>
      <c r="F957" s="15"/>
      <c r="G957" s="198"/>
      <c r="I957" s="15"/>
    </row>
    <row r="958" spans="5:9" s="196" customFormat="1">
      <c r="E958" s="197"/>
      <c r="F958" s="15"/>
      <c r="G958" s="198"/>
      <c r="I958" s="15"/>
    </row>
    <row r="959" spans="5:9" s="196" customFormat="1">
      <c r="E959" s="197"/>
      <c r="F959" s="15"/>
      <c r="G959" s="198"/>
      <c r="I959" s="15"/>
    </row>
    <row r="960" spans="5:9" s="196" customFormat="1">
      <c r="E960" s="197"/>
      <c r="F960" s="15"/>
      <c r="G960" s="198"/>
      <c r="I960" s="15"/>
    </row>
    <row r="961" spans="5:9" s="196" customFormat="1">
      <c r="E961" s="197"/>
      <c r="F961" s="15"/>
      <c r="G961" s="198"/>
      <c r="I961" s="15"/>
    </row>
    <row r="962" spans="5:9" s="196" customFormat="1">
      <c r="E962" s="197"/>
      <c r="F962" s="15"/>
      <c r="G962" s="198"/>
      <c r="I962" s="15"/>
    </row>
    <row r="963" spans="5:9" s="196" customFormat="1">
      <c r="E963" s="197"/>
      <c r="F963" s="15"/>
      <c r="G963" s="198"/>
      <c r="I963" s="15"/>
    </row>
    <row r="964" spans="5:9" s="196" customFormat="1">
      <c r="E964" s="197"/>
      <c r="F964" s="15"/>
      <c r="G964" s="198"/>
      <c r="I964" s="15"/>
    </row>
    <row r="965" spans="5:9" s="196" customFormat="1">
      <c r="E965" s="197"/>
      <c r="F965" s="15"/>
      <c r="G965" s="198"/>
      <c r="I965" s="15"/>
    </row>
    <row r="966" spans="5:9" s="196" customFormat="1">
      <c r="E966" s="197"/>
      <c r="F966" s="15"/>
      <c r="G966" s="198"/>
      <c r="I966" s="15"/>
    </row>
    <row r="967" spans="5:9" s="196" customFormat="1">
      <c r="E967" s="197"/>
      <c r="F967" s="15"/>
      <c r="G967" s="198"/>
      <c r="I967" s="15"/>
    </row>
    <row r="968" spans="5:9" s="196" customFormat="1">
      <c r="E968" s="197"/>
      <c r="F968" s="15"/>
      <c r="G968" s="198"/>
      <c r="I968" s="15"/>
    </row>
    <row r="969" spans="5:9" s="196" customFormat="1">
      <c r="E969" s="197"/>
      <c r="F969" s="15"/>
      <c r="G969" s="198"/>
      <c r="I969" s="15"/>
    </row>
    <row r="970" spans="5:9" s="196" customFormat="1">
      <c r="E970" s="197"/>
      <c r="F970" s="15"/>
      <c r="G970" s="198"/>
      <c r="I970" s="15"/>
    </row>
    <row r="971" spans="5:9" s="196" customFormat="1">
      <c r="E971" s="197"/>
      <c r="F971" s="15"/>
      <c r="G971" s="198"/>
      <c r="I971" s="15"/>
    </row>
    <row r="972" spans="5:9" s="196" customFormat="1">
      <c r="E972" s="197"/>
      <c r="F972" s="15"/>
      <c r="G972" s="198"/>
      <c r="I972" s="15"/>
    </row>
    <row r="973" spans="5:9" s="196" customFormat="1">
      <c r="E973" s="197"/>
      <c r="F973" s="15"/>
      <c r="G973" s="198"/>
      <c r="I973" s="15"/>
    </row>
    <row r="974" spans="5:9" s="196" customFormat="1">
      <c r="E974" s="197"/>
      <c r="F974" s="15"/>
      <c r="G974" s="198"/>
      <c r="I974" s="15"/>
    </row>
    <row r="975" spans="5:9" s="196" customFormat="1">
      <c r="E975" s="197"/>
      <c r="F975" s="15"/>
      <c r="G975" s="198"/>
      <c r="I975" s="15"/>
    </row>
    <row r="976" spans="5:9" s="196" customFormat="1">
      <c r="E976" s="197"/>
      <c r="F976" s="15"/>
      <c r="G976" s="198"/>
      <c r="I976" s="15"/>
    </row>
    <row r="977" spans="5:9" s="196" customFormat="1">
      <c r="E977" s="197"/>
      <c r="F977" s="15"/>
      <c r="G977" s="198"/>
      <c r="I977" s="15"/>
    </row>
    <row r="978" spans="5:9" s="196" customFormat="1">
      <c r="E978" s="197"/>
      <c r="F978" s="15"/>
      <c r="G978" s="198"/>
      <c r="I978" s="15"/>
    </row>
    <row r="979" spans="5:9" s="196" customFormat="1">
      <c r="E979" s="197"/>
      <c r="F979" s="15"/>
      <c r="G979" s="198"/>
      <c r="I979" s="15"/>
    </row>
    <row r="980" spans="5:9" s="196" customFormat="1">
      <c r="E980" s="197"/>
      <c r="F980" s="15"/>
      <c r="G980" s="198"/>
      <c r="I980" s="15"/>
    </row>
    <row r="981" spans="5:9" s="196" customFormat="1">
      <c r="E981" s="197"/>
      <c r="F981" s="15"/>
      <c r="G981" s="198"/>
      <c r="I981" s="15"/>
    </row>
    <row r="982" spans="5:9" s="196" customFormat="1">
      <c r="E982" s="197"/>
      <c r="F982" s="15"/>
      <c r="G982" s="198"/>
      <c r="I982" s="15"/>
    </row>
    <row r="983" spans="5:9" s="196" customFormat="1">
      <c r="E983" s="197"/>
      <c r="F983" s="15"/>
      <c r="G983" s="198"/>
      <c r="I983" s="15"/>
    </row>
    <row r="984" spans="5:9" s="196" customFormat="1">
      <c r="E984" s="197"/>
      <c r="F984" s="15"/>
      <c r="G984" s="198"/>
      <c r="I984" s="15"/>
    </row>
    <row r="985" spans="5:9" s="196" customFormat="1">
      <c r="E985" s="197"/>
      <c r="F985" s="15"/>
      <c r="G985" s="198"/>
      <c r="I985" s="15"/>
    </row>
    <row r="986" spans="5:9" s="196" customFormat="1">
      <c r="E986" s="197"/>
      <c r="F986" s="15"/>
      <c r="G986" s="198"/>
      <c r="I986" s="15"/>
    </row>
    <row r="987" spans="5:9" s="196" customFormat="1">
      <c r="E987" s="197"/>
      <c r="F987" s="15"/>
      <c r="G987" s="198"/>
      <c r="I987" s="15"/>
    </row>
    <row r="988" spans="5:9" s="196" customFormat="1">
      <c r="E988" s="197"/>
      <c r="F988" s="15"/>
      <c r="G988" s="198"/>
      <c r="I988" s="15"/>
    </row>
    <row r="989" spans="5:9" s="196" customFormat="1">
      <c r="E989" s="197"/>
      <c r="F989" s="15"/>
      <c r="G989" s="198"/>
      <c r="I989" s="15"/>
    </row>
    <row r="990" spans="5:9" s="196" customFormat="1">
      <c r="E990" s="197"/>
      <c r="F990" s="15"/>
      <c r="G990" s="198"/>
      <c r="I990" s="15"/>
    </row>
    <row r="991" spans="5:9" s="196" customFormat="1">
      <c r="E991" s="197"/>
      <c r="F991" s="15"/>
      <c r="G991" s="198"/>
      <c r="I991" s="15"/>
    </row>
    <row r="992" spans="5:9" s="196" customFormat="1">
      <c r="E992" s="197"/>
      <c r="F992" s="15"/>
      <c r="G992" s="198"/>
      <c r="I992" s="15"/>
    </row>
    <row r="993" spans="5:9" s="196" customFormat="1">
      <c r="E993" s="197"/>
      <c r="F993" s="15"/>
      <c r="G993" s="198"/>
      <c r="I993" s="15"/>
    </row>
    <row r="994" spans="5:9" s="196" customFormat="1">
      <c r="E994" s="197"/>
      <c r="F994" s="15"/>
      <c r="G994" s="198"/>
      <c r="I994" s="15"/>
    </row>
    <row r="995" spans="5:9" s="196" customFormat="1">
      <c r="E995" s="197"/>
      <c r="F995" s="15"/>
      <c r="G995" s="198"/>
      <c r="I995" s="15"/>
    </row>
    <row r="996" spans="5:9" s="196" customFormat="1">
      <c r="E996" s="197"/>
      <c r="F996" s="15"/>
      <c r="G996" s="198"/>
      <c r="I996" s="15"/>
    </row>
    <row r="997" spans="5:9" s="196" customFormat="1">
      <c r="E997" s="197"/>
      <c r="F997" s="15"/>
      <c r="G997" s="198"/>
      <c r="I997" s="15"/>
    </row>
    <row r="998" spans="5:9" s="196" customFormat="1">
      <c r="E998" s="197"/>
      <c r="F998" s="15"/>
      <c r="G998" s="198"/>
      <c r="I998" s="15"/>
    </row>
    <row r="999" spans="5:9" s="196" customFormat="1">
      <c r="E999" s="197"/>
      <c r="F999" s="15"/>
      <c r="G999" s="198"/>
      <c r="I999" s="15"/>
    </row>
    <row r="1000" spans="5:9" s="196" customFormat="1">
      <c r="E1000" s="197"/>
      <c r="F1000" s="15"/>
      <c r="G1000" s="198"/>
      <c r="I1000" s="15"/>
    </row>
    <row r="1001" spans="5:9" s="196" customFormat="1">
      <c r="E1001" s="197"/>
      <c r="F1001" s="15"/>
      <c r="G1001" s="198"/>
      <c r="I1001" s="15"/>
    </row>
    <row r="1002" spans="5:9" s="196" customFormat="1">
      <c r="E1002" s="197"/>
      <c r="F1002" s="15"/>
      <c r="G1002" s="198"/>
      <c r="I1002" s="15"/>
    </row>
    <row r="1003" spans="5:9" s="196" customFormat="1">
      <c r="E1003" s="197"/>
      <c r="F1003" s="15"/>
      <c r="G1003" s="198"/>
      <c r="I1003" s="15"/>
    </row>
    <row r="1004" spans="5:9" s="196" customFormat="1">
      <c r="E1004" s="197"/>
      <c r="F1004" s="15"/>
      <c r="G1004" s="198"/>
      <c r="I1004" s="15"/>
    </row>
    <row r="1005" spans="5:9" s="196" customFormat="1">
      <c r="E1005" s="197"/>
      <c r="F1005" s="15"/>
      <c r="G1005" s="198"/>
      <c r="I1005" s="15"/>
    </row>
    <row r="1006" spans="5:9" s="196" customFormat="1">
      <c r="E1006" s="197"/>
      <c r="F1006" s="15"/>
      <c r="G1006" s="198"/>
      <c r="I1006" s="15"/>
    </row>
    <row r="1007" spans="5:9" s="196" customFormat="1">
      <c r="E1007" s="197"/>
      <c r="F1007" s="15"/>
      <c r="G1007" s="198"/>
      <c r="I1007" s="15"/>
    </row>
    <row r="1008" spans="5:9" s="196" customFormat="1">
      <c r="E1008" s="197"/>
      <c r="F1008" s="15"/>
      <c r="G1008" s="198"/>
      <c r="I1008" s="15"/>
    </row>
    <row r="1009" spans="5:9" s="196" customFormat="1">
      <c r="E1009" s="197"/>
      <c r="F1009" s="15"/>
      <c r="G1009" s="198"/>
      <c r="I1009" s="15"/>
    </row>
    <row r="1010" spans="5:9" s="196" customFormat="1">
      <c r="E1010" s="197"/>
      <c r="F1010" s="15"/>
      <c r="G1010" s="198"/>
      <c r="I1010" s="15"/>
    </row>
    <row r="1011" spans="5:9" s="196" customFormat="1">
      <c r="E1011" s="197"/>
      <c r="F1011" s="15"/>
      <c r="G1011" s="198"/>
      <c r="I1011" s="15"/>
    </row>
    <row r="1012" spans="5:9" s="196" customFormat="1">
      <c r="E1012" s="197"/>
      <c r="F1012" s="15"/>
      <c r="G1012" s="198"/>
      <c r="I1012" s="15"/>
    </row>
    <row r="1013" spans="5:9" s="196" customFormat="1">
      <c r="E1013" s="197"/>
      <c r="F1013" s="15"/>
      <c r="G1013" s="198"/>
      <c r="I1013" s="15"/>
    </row>
    <row r="1014" spans="5:9" s="196" customFormat="1">
      <c r="E1014" s="197"/>
      <c r="F1014" s="15"/>
      <c r="G1014" s="198"/>
      <c r="I1014" s="15"/>
    </row>
    <row r="1015" spans="5:9" s="196" customFormat="1">
      <c r="E1015" s="197"/>
      <c r="F1015" s="15"/>
      <c r="G1015" s="198"/>
      <c r="I1015" s="15"/>
    </row>
    <row r="1016" spans="5:9" s="196" customFormat="1">
      <c r="E1016" s="197"/>
      <c r="F1016" s="15"/>
      <c r="G1016" s="198"/>
      <c r="I1016" s="15"/>
    </row>
    <row r="1017" spans="5:9" s="196" customFormat="1">
      <c r="E1017" s="197"/>
      <c r="F1017" s="15"/>
      <c r="G1017" s="198"/>
      <c r="I1017" s="15"/>
    </row>
    <row r="1018" spans="5:9" s="196" customFormat="1">
      <c r="E1018" s="197"/>
      <c r="F1018" s="15"/>
      <c r="G1018" s="198"/>
      <c r="I1018" s="15"/>
    </row>
    <row r="1019" spans="5:9" s="196" customFormat="1">
      <c r="E1019" s="197"/>
      <c r="F1019" s="15"/>
      <c r="G1019" s="198"/>
      <c r="I1019" s="15"/>
    </row>
    <row r="1020" spans="5:9" s="196" customFormat="1">
      <c r="E1020" s="197"/>
      <c r="F1020" s="15"/>
      <c r="G1020" s="198"/>
      <c r="I1020" s="15"/>
    </row>
    <row r="1021" spans="5:9" s="196" customFormat="1">
      <c r="E1021" s="197"/>
      <c r="F1021" s="15"/>
      <c r="G1021" s="198"/>
      <c r="I1021" s="15"/>
    </row>
    <row r="1022" spans="5:9" s="196" customFormat="1">
      <c r="E1022" s="197"/>
      <c r="F1022" s="15"/>
      <c r="G1022" s="198"/>
      <c r="I1022" s="15"/>
    </row>
    <row r="1023" spans="5:9" s="196" customFormat="1">
      <c r="E1023" s="197"/>
      <c r="F1023" s="15"/>
      <c r="G1023" s="198"/>
      <c r="I1023" s="15"/>
    </row>
    <row r="1024" spans="5:9" s="196" customFormat="1">
      <c r="E1024" s="197"/>
      <c r="F1024" s="15"/>
      <c r="G1024" s="198"/>
      <c r="I1024" s="15"/>
    </row>
    <row r="1025" spans="5:9" s="196" customFormat="1">
      <c r="E1025" s="197"/>
      <c r="F1025" s="15"/>
      <c r="G1025" s="198"/>
      <c r="I1025" s="15"/>
    </row>
    <row r="1026" spans="5:9" s="196" customFormat="1">
      <c r="E1026" s="197"/>
      <c r="F1026" s="15"/>
      <c r="G1026" s="198"/>
      <c r="I1026" s="15"/>
    </row>
    <row r="1027" spans="5:9" s="196" customFormat="1">
      <c r="E1027" s="197"/>
      <c r="F1027" s="15"/>
      <c r="G1027" s="198"/>
      <c r="I1027" s="15"/>
    </row>
    <row r="1028" spans="5:9" s="196" customFormat="1">
      <c r="E1028" s="197"/>
      <c r="F1028" s="15"/>
      <c r="G1028" s="198"/>
      <c r="I1028" s="15"/>
    </row>
    <row r="1029" spans="5:9" s="196" customFormat="1">
      <c r="E1029" s="197"/>
      <c r="F1029" s="15"/>
      <c r="G1029" s="198"/>
      <c r="I1029" s="15"/>
    </row>
    <row r="1030" spans="5:9" s="196" customFormat="1">
      <c r="E1030" s="197"/>
      <c r="F1030" s="15"/>
      <c r="G1030" s="198"/>
      <c r="I1030" s="15"/>
    </row>
    <row r="1031" spans="5:9" s="196" customFormat="1">
      <c r="E1031" s="197"/>
      <c r="F1031" s="15"/>
      <c r="G1031" s="198"/>
      <c r="I1031" s="15"/>
    </row>
    <row r="1032" spans="5:9" s="196" customFormat="1">
      <c r="E1032" s="197"/>
      <c r="F1032" s="15"/>
      <c r="G1032" s="198"/>
      <c r="I1032" s="15"/>
    </row>
    <row r="1033" spans="5:9" s="196" customFormat="1">
      <c r="E1033" s="197"/>
      <c r="F1033" s="15"/>
      <c r="G1033" s="198"/>
      <c r="I1033" s="15"/>
    </row>
    <row r="1034" spans="5:9" s="196" customFormat="1">
      <c r="E1034" s="197"/>
      <c r="F1034" s="15"/>
      <c r="G1034" s="198"/>
      <c r="I1034" s="15"/>
    </row>
    <row r="1035" spans="5:9" s="196" customFormat="1">
      <c r="E1035" s="197"/>
      <c r="F1035" s="15"/>
      <c r="G1035" s="198"/>
      <c r="I1035" s="15"/>
    </row>
    <row r="1036" spans="5:9" s="196" customFormat="1">
      <c r="E1036" s="197"/>
      <c r="F1036" s="15"/>
      <c r="G1036" s="198"/>
      <c r="I1036" s="15"/>
    </row>
    <row r="1037" spans="5:9" s="196" customFormat="1">
      <c r="E1037" s="197"/>
      <c r="F1037" s="15"/>
      <c r="G1037" s="198"/>
      <c r="I1037" s="15"/>
    </row>
    <row r="1038" spans="5:9" s="196" customFormat="1">
      <c r="E1038" s="197"/>
      <c r="F1038" s="15"/>
      <c r="G1038" s="198"/>
      <c r="I1038" s="15"/>
    </row>
    <row r="1039" spans="5:9" s="196" customFormat="1">
      <c r="E1039" s="197"/>
      <c r="F1039" s="15"/>
      <c r="G1039" s="198"/>
      <c r="I1039" s="15"/>
    </row>
    <row r="1040" spans="5:9" s="196" customFormat="1">
      <c r="E1040" s="197"/>
      <c r="F1040" s="15"/>
      <c r="G1040" s="198"/>
      <c r="I1040" s="15"/>
    </row>
    <row r="1041" spans="5:9" s="196" customFormat="1">
      <c r="E1041" s="197"/>
      <c r="F1041" s="15"/>
      <c r="G1041" s="198"/>
      <c r="I1041" s="15"/>
    </row>
    <row r="1042" spans="5:9" s="196" customFormat="1">
      <c r="E1042" s="197"/>
      <c r="F1042" s="15"/>
      <c r="G1042" s="198"/>
      <c r="I1042" s="15"/>
    </row>
    <row r="1043" spans="5:9" s="196" customFormat="1">
      <c r="E1043" s="197"/>
      <c r="F1043" s="15"/>
      <c r="G1043" s="198"/>
      <c r="I1043" s="15"/>
    </row>
    <row r="1044" spans="5:9" s="196" customFormat="1">
      <c r="E1044" s="197"/>
      <c r="F1044" s="15"/>
      <c r="G1044" s="198"/>
      <c r="I1044" s="15"/>
    </row>
    <row r="1045" spans="5:9" s="196" customFormat="1">
      <c r="E1045" s="197"/>
      <c r="F1045" s="15"/>
      <c r="G1045" s="198"/>
      <c r="I1045" s="15"/>
    </row>
    <row r="1046" spans="5:9" s="196" customFormat="1">
      <c r="E1046" s="197"/>
      <c r="F1046" s="15"/>
      <c r="G1046" s="198"/>
      <c r="I1046" s="15"/>
    </row>
    <row r="1047" spans="5:9" s="196" customFormat="1">
      <c r="E1047" s="197"/>
      <c r="F1047" s="15"/>
      <c r="G1047" s="198"/>
      <c r="I1047" s="15"/>
    </row>
    <row r="1048" spans="5:9" s="196" customFormat="1">
      <c r="E1048" s="197"/>
      <c r="F1048" s="15"/>
      <c r="G1048" s="198"/>
      <c r="I1048" s="15"/>
    </row>
    <row r="1049" spans="5:9" s="196" customFormat="1">
      <c r="E1049" s="197"/>
      <c r="F1049" s="15"/>
      <c r="G1049" s="198"/>
      <c r="I1049" s="15"/>
    </row>
    <row r="1050" spans="5:9" s="196" customFormat="1">
      <c r="E1050" s="197"/>
      <c r="F1050" s="15"/>
      <c r="G1050" s="198"/>
      <c r="I1050" s="15"/>
    </row>
    <row r="1051" spans="5:9" s="196" customFormat="1">
      <c r="E1051" s="197"/>
      <c r="F1051" s="15"/>
      <c r="G1051" s="198"/>
      <c r="I1051" s="15"/>
    </row>
    <row r="1052" spans="5:9" s="196" customFormat="1">
      <c r="E1052" s="197"/>
      <c r="F1052" s="15"/>
      <c r="G1052" s="198"/>
      <c r="I1052" s="15"/>
    </row>
    <row r="1053" spans="5:9" s="196" customFormat="1">
      <c r="E1053" s="197"/>
      <c r="F1053" s="15"/>
      <c r="G1053" s="198"/>
      <c r="I1053" s="15"/>
    </row>
    <row r="1054" spans="5:9" s="196" customFormat="1">
      <c r="E1054" s="197"/>
      <c r="F1054" s="15"/>
      <c r="G1054" s="198"/>
      <c r="I1054" s="15"/>
    </row>
    <row r="1055" spans="5:9" s="196" customFormat="1">
      <c r="E1055" s="197"/>
      <c r="F1055" s="15"/>
      <c r="G1055" s="198"/>
      <c r="I1055" s="15"/>
    </row>
    <row r="1056" spans="5:9" s="196" customFormat="1">
      <c r="E1056" s="197"/>
      <c r="F1056" s="15"/>
      <c r="G1056" s="198"/>
      <c r="I1056" s="15"/>
    </row>
    <row r="1057" spans="5:9" s="196" customFormat="1">
      <c r="E1057" s="197"/>
      <c r="F1057" s="15"/>
      <c r="G1057" s="198"/>
      <c r="I1057" s="15"/>
    </row>
    <row r="1058" spans="5:9" s="196" customFormat="1">
      <c r="E1058" s="197"/>
      <c r="F1058" s="15"/>
      <c r="G1058" s="198"/>
      <c r="I1058" s="15"/>
    </row>
    <row r="1059" spans="5:9" s="196" customFormat="1">
      <c r="E1059" s="197"/>
      <c r="F1059" s="15"/>
      <c r="G1059" s="198"/>
      <c r="I1059" s="15"/>
    </row>
    <row r="1060" spans="5:9" s="196" customFormat="1">
      <c r="E1060" s="197"/>
      <c r="F1060" s="15"/>
      <c r="G1060" s="198"/>
      <c r="I1060" s="15"/>
    </row>
    <row r="1061" spans="5:9" s="196" customFormat="1">
      <c r="E1061" s="197"/>
      <c r="F1061" s="15"/>
      <c r="G1061" s="198"/>
      <c r="I1061" s="15"/>
    </row>
    <row r="1062" spans="5:9" s="196" customFormat="1">
      <c r="E1062" s="197"/>
      <c r="F1062" s="15"/>
      <c r="G1062" s="198"/>
      <c r="I1062" s="15"/>
    </row>
    <row r="1063" spans="5:9" s="196" customFormat="1">
      <c r="E1063" s="197"/>
      <c r="F1063" s="15"/>
      <c r="G1063" s="198"/>
      <c r="I1063" s="15"/>
    </row>
    <row r="1064" spans="5:9" s="196" customFormat="1">
      <c r="E1064" s="197"/>
      <c r="F1064" s="15"/>
      <c r="G1064" s="198"/>
      <c r="I1064" s="15"/>
    </row>
    <row r="1065" spans="5:9" s="196" customFormat="1">
      <c r="E1065" s="197"/>
      <c r="F1065" s="15"/>
      <c r="G1065" s="198"/>
      <c r="I1065" s="15"/>
    </row>
    <row r="1066" spans="5:9" s="196" customFormat="1">
      <c r="E1066" s="197"/>
      <c r="F1066" s="15"/>
      <c r="G1066" s="198"/>
      <c r="I1066" s="15"/>
    </row>
    <row r="1067" spans="5:9" s="196" customFormat="1">
      <c r="E1067" s="197"/>
      <c r="F1067" s="15"/>
      <c r="G1067" s="198"/>
      <c r="I1067" s="15"/>
    </row>
    <row r="1068" spans="5:9" s="196" customFormat="1">
      <c r="E1068" s="197"/>
      <c r="F1068" s="15"/>
      <c r="G1068" s="198"/>
      <c r="I1068" s="15"/>
    </row>
    <row r="1069" spans="5:9" s="196" customFormat="1">
      <c r="E1069" s="197"/>
      <c r="F1069" s="15"/>
      <c r="G1069" s="198"/>
      <c r="I1069" s="15"/>
    </row>
    <row r="1070" spans="5:9" s="196" customFormat="1">
      <c r="E1070" s="197"/>
      <c r="F1070" s="15"/>
      <c r="G1070" s="198"/>
      <c r="I1070" s="15"/>
    </row>
    <row r="1071" spans="5:9" s="196" customFormat="1">
      <c r="E1071" s="197"/>
      <c r="F1071" s="15"/>
      <c r="G1071" s="198"/>
      <c r="I1071" s="15"/>
    </row>
    <row r="1072" spans="5:9" s="196" customFormat="1">
      <c r="E1072" s="197"/>
      <c r="F1072" s="15"/>
      <c r="G1072" s="198"/>
      <c r="I1072" s="15"/>
    </row>
    <row r="1073" spans="5:9" s="196" customFormat="1">
      <c r="E1073" s="197"/>
      <c r="F1073" s="15"/>
      <c r="G1073" s="198"/>
      <c r="I1073" s="15"/>
    </row>
    <row r="1074" spans="5:9" s="196" customFormat="1">
      <c r="E1074" s="197"/>
      <c r="F1074" s="15"/>
      <c r="G1074" s="198"/>
      <c r="I1074" s="15"/>
    </row>
    <row r="1075" spans="5:9" s="196" customFormat="1">
      <c r="E1075" s="197"/>
      <c r="F1075" s="15"/>
      <c r="G1075" s="198"/>
      <c r="I1075" s="15"/>
    </row>
    <row r="1076" spans="5:9" s="196" customFormat="1">
      <c r="E1076" s="197"/>
      <c r="F1076" s="15"/>
      <c r="G1076" s="198"/>
      <c r="I1076" s="15"/>
    </row>
    <row r="1077" spans="5:9" s="196" customFormat="1">
      <c r="E1077" s="197"/>
      <c r="F1077" s="15"/>
      <c r="G1077" s="198"/>
      <c r="I1077" s="15"/>
    </row>
    <row r="1078" spans="5:9" s="196" customFormat="1">
      <c r="E1078" s="197"/>
      <c r="F1078" s="15"/>
      <c r="G1078" s="198"/>
      <c r="I1078" s="15"/>
    </row>
    <row r="1079" spans="5:9" s="196" customFormat="1">
      <c r="E1079" s="197"/>
      <c r="F1079" s="15"/>
      <c r="G1079" s="198"/>
      <c r="I1079" s="15"/>
    </row>
    <row r="1080" spans="5:9" s="196" customFormat="1">
      <c r="E1080" s="197"/>
      <c r="F1080" s="15"/>
      <c r="G1080" s="198"/>
      <c r="I1080" s="15"/>
    </row>
    <row r="1081" spans="5:9" s="196" customFormat="1">
      <c r="E1081" s="197"/>
      <c r="F1081" s="15"/>
      <c r="G1081" s="198"/>
      <c r="I1081" s="15"/>
    </row>
    <row r="1082" spans="5:9" s="196" customFormat="1">
      <c r="E1082" s="197"/>
      <c r="F1082" s="15"/>
      <c r="G1082" s="198"/>
      <c r="I1082" s="15"/>
    </row>
    <row r="1083" spans="5:9" s="196" customFormat="1">
      <c r="E1083" s="197"/>
      <c r="F1083" s="15"/>
      <c r="G1083" s="198"/>
      <c r="I1083" s="15"/>
    </row>
    <row r="1084" spans="5:9" s="196" customFormat="1">
      <c r="E1084" s="197"/>
      <c r="F1084" s="15"/>
      <c r="G1084" s="198"/>
      <c r="I1084" s="15"/>
    </row>
    <row r="1085" spans="5:9" s="196" customFormat="1">
      <c r="E1085" s="197"/>
      <c r="F1085" s="15"/>
      <c r="G1085" s="198"/>
      <c r="I1085" s="15"/>
    </row>
    <row r="1086" spans="5:9" s="196" customFormat="1">
      <c r="E1086" s="197"/>
      <c r="F1086" s="15"/>
      <c r="G1086" s="198"/>
      <c r="I1086" s="15"/>
    </row>
    <row r="1087" spans="5:9" s="196" customFormat="1">
      <c r="E1087" s="197"/>
      <c r="F1087" s="15"/>
      <c r="G1087" s="198"/>
      <c r="I1087" s="15"/>
    </row>
    <row r="1088" spans="5:9" s="196" customFormat="1">
      <c r="E1088" s="197"/>
      <c r="F1088" s="15"/>
      <c r="G1088" s="198"/>
      <c r="I1088" s="15"/>
    </row>
    <row r="1089" spans="5:9" s="196" customFormat="1">
      <c r="E1089" s="197"/>
      <c r="F1089" s="15"/>
      <c r="G1089" s="198"/>
      <c r="I1089" s="15"/>
    </row>
    <row r="1090" spans="5:9" s="196" customFormat="1">
      <c r="E1090" s="197"/>
      <c r="F1090" s="15"/>
      <c r="G1090" s="198"/>
      <c r="I1090" s="15"/>
    </row>
    <row r="1091" spans="5:9" s="196" customFormat="1">
      <c r="E1091" s="197"/>
      <c r="F1091" s="15"/>
      <c r="G1091" s="198"/>
      <c r="I1091" s="15"/>
    </row>
    <row r="1092" spans="5:9" s="196" customFormat="1">
      <c r="E1092" s="197"/>
      <c r="F1092" s="15"/>
      <c r="G1092" s="198"/>
      <c r="I1092" s="15"/>
    </row>
    <row r="1093" spans="5:9" s="196" customFormat="1">
      <c r="E1093" s="197"/>
      <c r="F1093" s="15"/>
      <c r="G1093" s="198"/>
      <c r="I1093" s="15"/>
    </row>
    <row r="1094" spans="5:9" s="196" customFormat="1">
      <c r="E1094" s="197"/>
      <c r="F1094" s="15"/>
      <c r="G1094" s="198"/>
      <c r="I1094" s="15"/>
    </row>
    <row r="1095" spans="5:9" s="196" customFormat="1">
      <c r="E1095" s="197"/>
      <c r="F1095" s="15"/>
      <c r="G1095" s="198"/>
      <c r="I1095" s="15"/>
    </row>
    <row r="1096" spans="5:9" s="196" customFormat="1">
      <c r="E1096" s="197"/>
      <c r="F1096" s="15"/>
      <c r="G1096" s="198"/>
      <c r="I1096" s="15"/>
    </row>
    <row r="1097" spans="5:9" s="196" customFormat="1">
      <c r="E1097" s="197"/>
      <c r="F1097" s="15"/>
      <c r="G1097" s="198"/>
      <c r="I1097" s="15"/>
    </row>
    <row r="1098" spans="5:9" s="196" customFormat="1">
      <c r="E1098" s="197"/>
      <c r="F1098" s="15"/>
      <c r="G1098" s="198"/>
      <c r="I1098" s="15"/>
    </row>
    <row r="1099" spans="5:9" s="196" customFormat="1">
      <c r="E1099" s="197"/>
      <c r="F1099" s="15"/>
      <c r="G1099" s="198"/>
      <c r="I1099" s="15"/>
    </row>
    <row r="1100" spans="5:9" s="196" customFormat="1">
      <c r="E1100" s="197"/>
      <c r="F1100" s="15"/>
      <c r="G1100" s="198"/>
      <c r="I1100" s="15"/>
    </row>
    <row r="1101" spans="5:9" s="196" customFormat="1">
      <c r="E1101" s="197"/>
      <c r="F1101" s="15"/>
      <c r="G1101" s="198"/>
      <c r="I1101" s="15"/>
    </row>
    <row r="1102" spans="5:9" s="196" customFormat="1">
      <c r="E1102" s="197"/>
      <c r="F1102" s="15"/>
      <c r="G1102" s="198"/>
      <c r="I1102" s="15"/>
    </row>
    <row r="1103" spans="5:9" s="196" customFormat="1">
      <c r="E1103" s="197"/>
      <c r="F1103" s="15"/>
      <c r="G1103" s="198"/>
      <c r="I1103" s="15"/>
    </row>
    <row r="1104" spans="5:9" s="196" customFormat="1">
      <c r="E1104" s="197"/>
      <c r="F1104" s="15"/>
      <c r="G1104" s="198"/>
      <c r="I1104" s="15"/>
    </row>
    <row r="1105" spans="5:9" s="196" customFormat="1">
      <c r="E1105" s="197"/>
      <c r="F1105" s="15"/>
      <c r="G1105" s="198"/>
      <c r="I1105" s="15"/>
    </row>
    <row r="1106" spans="5:9" s="196" customFormat="1">
      <c r="E1106" s="197"/>
      <c r="F1106" s="15"/>
      <c r="G1106" s="198"/>
      <c r="I1106" s="15"/>
    </row>
    <row r="1107" spans="5:9" s="196" customFormat="1">
      <c r="E1107" s="197"/>
      <c r="F1107" s="15"/>
      <c r="G1107" s="198"/>
      <c r="I1107" s="15"/>
    </row>
    <row r="1108" spans="5:9" s="196" customFormat="1">
      <c r="E1108" s="197"/>
      <c r="F1108" s="15"/>
      <c r="G1108" s="198"/>
      <c r="I1108" s="15"/>
    </row>
    <row r="1109" spans="5:9" s="196" customFormat="1">
      <c r="E1109" s="197"/>
      <c r="F1109" s="15"/>
      <c r="G1109" s="198"/>
      <c r="I1109" s="15"/>
    </row>
    <row r="1110" spans="5:9" s="196" customFormat="1">
      <c r="E1110" s="197"/>
      <c r="F1110" s="15"/>
      <c r="G1110" s="198"/>
      <c r="I1110" s="15"/>
    </row>
    <row r="1111" spans="5:9" s="196" customFormat="1">
      <c r="E1111" s="197"/>
      <c r="F1111" s="15"/>
      <c r="G1111" s="198"/>
      <c r="I1111" s="15"/>
    </row>
    <row r="1112" spans="5:9" s="196" customFormat="1">
      <c r="E1112" s="197"/>
      <c r="F1112" s="15"/>
      <c r="G1112" s="198"/>
      <c r="I1112" s="15"/>
    </row>
    <row r="1113" spans="5:9" s="196" customFormat="1">
      <c r="E1113" s="197"/>
      <c r="F1113" s="15"/>
      <c r="G1113" s="198"/>
      <c r="I1113" s="15"/>
    </row>
    <row r="1114" spans="5:9" s="196" customFormat="1">
      <c r="E1114" s="197"/>
      <c r="F1114" s="15"/>
      <c r="G1114" s="198"/>
      <c r="I1114" s="15"/>
    </row>
    <row r="1115" spans="5:9" s="196" customFormat="1">
      <c r="E1115" s="197"/>
      <c r="F1115" s="15"/>
      <c r="G1115" s="198"/>
      <c r="I1115" s="15"/>
    </row>
    <row r="1116" spans="5:9" s="196" customFormat="1">
      <c r="E1116" s="197"/>
      <c r="F1116" s="15"/>
      <c r="G1116" s="198"/>
      <c r="I1116" s="15"/>
    </row>
    <row r="1117" spans="5:9" s="196" customFormat="1">
      <c r="E1117" s="197"/>
      <c r="F1117" s="15"/>
      <c r="G1117" s="198"/>
      <c r="I1117" s="15"/>
    </row>
    <row r="1118" spans="5:9" s="196" customFormat="1">
      <c r="E1118" s="197"/>
      <c r="F1118" s="15"/>
      <c r="G1118" s="198"/>
      <c r="I1118" s="15"/>
    </row>
    <row r="1119" spans="5:9" s="196" customFormat="1">
      <c r="E1119" s="197"/>
      <c r="F1119" s="15"/>
      <c r="G1119" s="198"/>
      <c r="I1119" s="15"/>
    </row>
    <row r="1120" spans="5:9" s="196" customFormat="1">
      <c r="E1120" s="197"/>
      <c r="F1120" s="15"/>
      <c r="G1120" s="198"/>
      <c r="I1120" s="15"/>
    </row>
    <row r="1121" spans="5:9" s="196" customFormat="1">
      <c r="E1121" s="197"/>
      <c r="F1121" s="15"/>
      <c r="G1121" s="198"/>
      <c r="I1121" s="15"/>
    </row>
    <row r="1122" spans="5:9" s="196" customFormat="1">
      <c r="E1122" s="197"/>
      <c r="F1122" s="15"/>
      <c r="G1122" s="198"/>
      <c r="I1122" s="15"/>
    </row>
    <row r="1123" spans="5:9" s="196" customFormat="1">
      <c r="E1123" s="197"/>
      <c r="F1123" s="15"/>
      <c r="G1123" s="198"/>
      <c r="I1123" s="15"/>
    </row>
    <row r="1124" spans="5:9" s="196" customFormat="1">
      <c r="E1124" s="197"/>
      <c r="F1124" s="15"/>
      <c r="G1124" s="198"/>
      <c r="I1124" s="15"/>
    </row>
    <row r="1125" spans="5:9" s="196" customFormat="1">
      <c r="E1125" s="197"/>
      <c r="F1125" s="15"/>
      <c r="G1125" s="198"/>
      <c r="I1125" s="15"/>
    </row>
    <row r="1126" spans="5:9" s="196" customFormat="1">
      <c r="E1126" s="197"/>
      <c r="F1126" s="15"/>
      <c r="G1126" s="198"/>
      <c r="I1126" s="15"/>
    </row>
    <row r="1127" spans="5:9" s="196" customFormat="1">
      <c r="E1127" s="197"/>
      <c r="F1127" s="15"/>
      <c r="G1127" s="198"/>
      <c r="I1127" s="15"/>
    </row>
    <row r="1128" spans="5:9" s="196" customFormat="1">
      <c r="E1128" s="197"/>
      <c r="F1128" s="15"/>
      <c r="G1128" s="198"/>
      <c r="I1128" s="15"/>
    </row>
    <row r="1129" spans="5:9" s="196" customFormat="1">
      <c r="E1129" s="197"/>
      <c r="F1129" s="15"/>
      <c r="G1129" s="198"/>
      <c r="I1129" s="15"/>
    </row>
    <row r="1130" spans="5:9" s="196" customFormat="1">
      <c r="E1130" s="197"/>
      <c r="F1130" s="15"/>
      <c r="G1130" s="198"/>
      <c r="I1130" s="15"/>
    </row>
    <row r="1131" spans="5:9" s="196" customFormat="1">
      <c r="E1131" s="197"/>
      <c r="F1131" s="15"/>
      <c r="G1131" s="198"/>
      <c r="I1131" s="15"/>
    </row>
    <row r="1132" spans="5:9" s="196" customFormat="1">
      <c r="E1132" s="197"/>
      <c r="F1132" s="15"/>
      <c r="G1132" s="198"/>
      <c r="I1132" s="15"/>
    </row>
    <row r="1133" spans="5:9" s="196" customFormat="1">
      <c r="E1133" s="197"/>
      <c r="F1133" s="15"/>
      <c r="G1133" s="198"/>
      <c r="I1133" s="15"/>
    </row>
    <row r="1134" spans="5:9" s="196" customFormat="1">
      <c r="E1134" s="197"/>
      <c r="F1134" s="15"/>
      <c r="G1134" s="198"/>
      <c r="I1134" s="15"/>
    </row>
    <row r="1135" spans="5:9" s="196" customFormat="1">
      <c r="E1135" s="197"/>
      <c r="F1135" s="15"/>
      <c r="G1135" s="198"/>
      <c r="I1135" s="15"/>
    </row>
    <row r="1136" spans="5:9" s="196" customFormat="1">
      <c r="E1136" s="197"/>
      <c r="F1136" s="15"/>
      <c r="G1136" s="198"/>
      <c r="I1136" s="15"/>
    </row>
    <row r="1137" spans="5:9" s="196" customFormat="1">
      <c r="E1137" s="197"/>
      <c r="F1137" s="15"/>
      <c r="G1137" s="198"/>
      <c r="I1137" s="15"/>
    </row>
    <row r="1138" spans="5:9" s="196" customFormat="1">
      <c r="E1138" s="197"/>
      <c r="F1138" s="15"/>
      <c r="G1138" s="198"/>
      <c r="I1138" s="15"/>
    </row>
    <row r="1139" spans="5:9" s="196" customFormat="1">
      <c r="E1139" s="197"/>
      <c r="F1139" s="15"/>
      <c r="G1139" s="198"/>
      <c r="I1139" s="15"/>
    </row>
    <row r="1140" spans="5:9" s="196" customFormat="1">
      <c r="E1140" s="197"/>
      <c r="F1140" s="15"/>
      <c r="G1140" s="198"/>
      <c r="I1140" s="15"/>
    </row>
    <row r="1141" spans="5:9" s="196" customFormat="1">
      <c r="E1141" s="197"/>
      <c r="F1141" s="15"/>
      <c r="G1141" s="198"/>
      <c r="I1141" s="15"/>
    </row>
    <row r="1142" spans="5:9" s="196" customFormat="1">
      <c r="E1142" s="197"/>
      <c r="F1142" s="15"/>
      <c r="G1142" s="198"/>
      <c r="I1142" s="15"/>
    </row>
    <row r="1143" spans="5:9" s="196" customFormat="1">
      <c r="E1143" s="197"/>
      <c r="F1143" s="15"/>
      <c r="G1143" s="198"/>
      <c r="I1143" s="15"/>
    </row>
    <row r="1144" spans="5:9" s="196" customFormat="1">
      <c r="E1144" s="197"/>
      <c r="F1144" s="15"/>
      <c r="G1144" s="198"/>
      <c r="I1144" s="15"/>
    </row>
    <row r="1145" spans="5:9" s="196" customFormat="1">
      <c r="E1145" s="197"/>
      <c r="F1145" s="15"/>
      <c r="G1145" s="198"/>
      <c r="I1145" s="15"/>
    </row>
    <row r="1146" spans="5:9" s="196" customFormat="1">
      <c r="E1146" s="197"/>
      <c r="F1146" s="15"/>
      <c r="G1146" s="198"/>
      <c r="I1146" s="15"/>
    </row>
    <row r="1147" spans="5:9" s="196" customFormat="1">
      <c r="E1147" s="197"/>
      <c r="F1147" s="15"/>
      <c r="G1147" s="198"/>
      <c r="I1147" s="15"/>
    </row>
    <row r="1148" spans="5:9" s="196" customFormat="1">
      <c r="E1148" s="197"/>
      <c r="F1148" s="15"/>
      <c r="G1148" s="198"/>
      <c r="I1148" s="15"/>
    </row>
    <row r="1149" spans="5:9" s="196" customFormat="1">
      <c r="E1149" s="197"/>
      <c r="F1149" s="15"/>
      <c r="G1149" s="198"/>
      <c r="I1149" s="15"/>
    </row>
    <row r="1150" spans="5:9" s="196" customFormat="1">
      <c r="E1150" s="197"/>
      <c r="F1150" s="15"/>
      <c r="G1150" s="198"/>
      <c r="I1150" s="15"/>
    </row>
    <row r="1151" spans="5:9" s="196" customFormat="1">
      <c r="E1151" s="197"/>
      <c r="F1151" s="15"/>
      <c r="G1151" s="198"/>
      <c r="I1151" s="15"/>
    </row>
    <row r="1152" spans="5:9" s="196" customFormat="1">
      <c r="E1152" s="197"/>
      <c r="F1152" s="15"/>
      <c r="G1152" s="198"/>
      <c r="I1152" s="15"/>
    </row>
    <row r="1153" spans="5:9" s="196" customFormat="1">
      <c r="E1153" s="197"/>
      <c r="F1153" s="15"/>
      <c r="G1153" s="198"/>
      <c r="I1153" s="15"/>
    </row>
    <row r="1154" spans="5:9" s="196" customFormat="1">
      <c r="E1154" s="197"/>
      <c r="F1154" s="15"/>
      <c r="G1154" s="198"/>
      <c r="I1154" s="15"/>
    </row>
    <row r="1155" spans="5:9" s="196" customFormat="1">
      <c r="E1155" s="197"/>
      <c r="F1155" s="15"/>
      <c r="G1155" s="198"/>
      <c r="I1155" s="15"/>
    </row>
    <row r="1156" spans="5:9" s="196" customFormat="1">
      <c r="E1156" s="197"/>
      <c r="F1156" s="15"/>
      <c r="G1156" s="198"/>
      <c r="I1156" s="15"/>
    </row>
    <row r="1157" spans="5:9" s="196" customFormat="1">
      <c r="E1157" s="197"/>
      <c r="F1157" s="15"/>
      <c r="G1157" s="198"/>
      <c r="I1157" s="15"/>
    </row>
    <row r="1158" spans="5:9" s="196" customFormat="1">
      <c r="E1158" s="197"/>
      <c r="F1158" s="15"/>
      <c r="G1158" s="198"/>
      <c r="I1158" s="15"/>
    </row>
    <row r="1159" spans="5:9" s="196" customFormat="1">
      <c r="E1159" s="197"/>
      <c r="F1159" s="15"/>
      <c r="G1159" s="198"/>
      <c r="I1159" s="15"/>
    </row>
    <row r="1160" spans="5:9" s="196" customFormat="1">
      <c r="E1160" s="197"/>
      <c r="F1160" s="15"/>
      <c r="G1160" s="198"/>
      <c r="I1160" s="15"/>
    </row>
    <row r="1161" spans="5:9" s="196" customFormat="1">
      <c r="E1161" s="197"/>
      <c r="F1161" s="15"/>
      <c r="G1161" s="198"/>
      <c r="I1161" s="15"/>
    </row>
    <row r="1162" spans="5:9" s="196" customFormat="1">
      <c r="E1162" s="197"/>
      <c r="F1162" s="15"/>
      <c r="G1162" s="198"/>
      <c r="I1162" s="15"/>
    </row>
    <row r="1163" spans="5:9" s="196" customFormat="1">
      <c r="E1163" s="197"/>
      <c r="F1163" s="15"/>
      <c r="G1163" s="198"/>
      <c r="I1163" s="15"/>
    </row>
    <row r="1164" spans="5:9" s="196" customFormat="1">
      <c r="E1164" s="197"/>
      <c r="F1164" s="15"/>
      <c r="G1164" s="198"/>
      <c r="I1164" s="15"/>
    </row>
    <row r="1165" spans="5:9" s="196" customFormat="1">
      <c r="E1165" s="197"/>
      <c r="F1165" s="15"/>
      <c r="G1165" s="198"/>
      <c r="I1165" s="15"/>
    </row>
    <row r="1166" spans="5:9" s="196" customFormat="1">
      <c r="E1166" s="197"/>
      <c r="F1166" s="15"/>
      <c r="G1166" s="198"/>
      <c r="I1166" s="15"/>
    </row>
    <row r="1167" spans="5:9" s="196" customFormat="1">
      <c r="E1167" s="197"/>
      <c r="F1167" s="15"/>
      <c r="G1167" s="198"/>
      <c r="I1167" s="15"/>
    </row>
    <row r="1168" spans="5:9" s="196" customFormat="1">
      <c r="E1168" s="197"/>
      <c r="F1168" s="15"/>
      <c r="G1168" s="198"/>
      <c r="I1168" s="15"/>
    </row>
    <row r="1169" spans="5:9" s="196" customFormat="1">
      <c r="E1169" s="197"/>
      <c r="F1169" s="15"/>
      <c r="G1169" s="198"/>
      <c r="I1169" s="15"/>
    </row>
    <row r="1170" spans="5:9" s="196" customFormat="1">
      <c r="E1170" s="197"/>
      <c r="F1170" s="15"/>
      <c r="G1170" s="198"/>
      <c r="I1170" s="15"/>
    </row>
    <row r="1171" spans="5:9" s="196" customFormat="1">
      <c r="E1171" s="197"/>
      <c r="F1171" s="15"/>
      <c r="G1171" s="198"/>
      <c r="I1171" s="15"/>
    </row>
    <row r="1172" spans="5:9" s="196" customFormat="1">
      <c r="E1172" s="197"/>
      <c r="F1172" s="15"/>
      <c r="G1172" s="198"/>
      <c r="I1172" s="15"/>
    </row>
    <row r="1173" spans="5:9" s="196" customFormat="1">
      <c r="E1173" s="197"/>
      <c r="F1173" s="15"/>
      <c r="G1173" s="198"/>
      <c r="I1173" s="15"/>
    </row>
    <row r="1174" spans="5:9" s="196" customFormat="1">
      <c r="E1174" s="197"/>
      <c r="F1174" s="15"/>
      <c r="G1174" s="198"/>
      <c r="I1174" s="15"/>
    </row>
    <row r="1175" spans="5:9" s="196" customFormat="1">
      <c r="E1175" s="197"/>
      <c r="F1175" s="15"/>
      <c r="G1175" s="198"/>
      <c r="I1175" s="15"/>
    </row>
    <row r="1176" spans="5:9" s="196" customFormat="1">
      <c r="E1176" s="197"/>
      <c r="F1176" s="15"/>
      <c r="G1176" s="198"/>
      <c r="I1176" s="15"/>
    </row>
    <row r="1177" spans="5:9" s="196" customFormat="1">
      <c r="E1177" s="197"/>
      <c r="F1177" s="15"/>
      <c r="G1177" s="198"/>
      <c r="I1177" s="15"/>
    </row>
    <row r="1178" spans="5:9" s="196" customFormat="1">
      <c r="E1178" s="197"/>
      <c r="F1178" s="15"/>
      <c r="G1178" s="198"/>
      <c r="I1178" s="15"/>
    </row>
    <row r="1179" spans="5:9" s="196" customFormat="1">
      <c r="E1179" s="197"/>
      <c r="F1179" s="15"/>
      <c r="G1179" s="198"/>
      <c r="I1179" s="15"/>
    </row>
    <row r="1180" spans="5:9" s="196" customFormat="1">
      <c r="E1180" s="197"/>
      <c r="F1180" s="15"/>
      <c r="G1180" s="198"/>
      <c r="I1180" s="15"/>
    </row>
    <row r="1181" spans="5:9" s="196" customFormat="1">
      <c r="E1181" s="197"/>
      <c r="F1181" s="15"/>
      <c r="G1181" s="198"/>
      <c r="I1181" s="15"/>
    </row>
    <row r="1182" spans="5:9" s="196" customFormat="1">
      <c r="E1182" s="197"/>
      <c r="F1182" s="15"/>
      <c r="G1182" s="198"/>
      <c r="I1182" s="15"/>
    </row>
    <row r="1183" spans="5:9" s="196" customFormat="1">
      <c r="E1183" s="197"/>
      <c r="F1183" s="15"/>
      <c r="G1183" s="198"/>
      <c r="I1183" s="15"/>
    </row>
    <row r="1184" spans="5:9" s="196" customFormat="1">
      <c r="E1184" s="197"/>
      <c r="F1184" s="15"/>
      <c r="G1184" s="198"/>
      <c r="I1184" s="15"/>
    </row>
    <row r="1185" spans="5:9" s="196" customFormat="1">
      <c r="E1185" s="197"/>
      <c r="F1185" s="15"/>
      <c r="G1185" s="198"/>
      <c r="I1185" s="15"/>
    </row>
    <row r="1186" spans="5:9" s="196" customFormat="1">
      <c r="E1186" s="197"/>
      <c r="F1186" s="15"/>
      <c r="G1186" s="198"/>
      <c r="I1186" s="15"/>
    </row>
    <row r="1187" spans="5:9" s="196" customFormat="1">
      <c r="E1187" s="197"/>
      <c r="F1187" s="15"/>
      <c r="G1187" s="198"/>
      <c r="I1187" s="15"/>
    </row>
    <row r="1188" spans="5:9" s="196" customFormat="1">
      <c r="E1188" s="197"/>
      <c r="F1188" s="15"/>
      <c r="G1188" s="198"/>
      <c r="I1188" s="15"/>
    </row>
    <row r="1189" spans="5:9" s="196" customFormat="1">
      <c r="E1189" s="197"/>
      <c r="F1189" s="15"/>
      <c r="G1189" s="198"/>
      <c r="I1189" s="15"/>
    </row>
    <row r="1190" spans="5:9" s="196" customFormat="1">
      <c r="E1190" s="197"/>
      <c r="F1190" s="15"/>
      <c r="G1190" s="198"/>
      <c r="I1190" s="15"/>
    </row>
    <row r="1191" spans="5:9" s="196" customFormat="1">
      <c r="E1191" s="197"/>
      <c r="F1191" s="15"/>
      <c r="G1191" s="198"/>
      <c r="I1191" s="15"/>
    </row>
    <row r="1192" spans="5:9" s="196" customFormat="1">
      <c r="E1192" s="197"/>
      <c r="F1192" s="15"/>
      <c r="G1192" s="198"/>
      <c r="I1192" s="15"/>
    </row>
    <row r="1193" spans="5:9" s="196" customFormat="1">
      <c r="E1193" s="197"/>
      <c r="F1193" s="15"/>
      <c r="G1193" s="198"/>
      <c r="I1193" s="15"/>
    </row>
    <row r="1194" spans="5:9" s="196" customFormat="1">
      <c r="E1194" s="197"/>
      <c r="F1194" s="15"/>
      <c r="G1194" s="198"/>
      <c r="I1194" s="15"/>
    </row>
    <row r="1195" spans="5:9" s="196" customFormat="1">
      <c r="E1195" s="197"/>
      <c r="F1195" s="15"/>
      <c r="G1195" s="198"/>
      <c r="I1195" s="15"/>
    </row>
    <row r="1196" spans="5:9" s="196" customFormat="1">
      <c r="E1196" s="197"/>
      <c r="F1196" s="15"/>
      <c r="G1196" s="198"/>
      <c r="I1196" s="15"/>
    </row>
    <row r="1197" spans="5:9" s="196" customFormat="1">
      <c r="E1197" s="197"/>
      <c r="F1197" s="15"/>
      <c r="G1197" s="198"/>
      <c r="I1197" s="15"/>
    </row>
    <row r="1198" spans="5:9" s="196" customFormat="1">
      <c r="E1198" s="197"/>
      <c r="F1198" s="15"/>
      <c r="G1198" s="198"/>
      <c r="I1198" s="15"/>
    </row>
    <row r="1199" spans="5:9" s="196" customFormat="1">
      <c r="E1199" s="197"/>
      <c r="F1199" s="15"/>
      <c r="G1199" s="198"/>
      <c r="I1199" s="15"/>
    </row>
    <row r="1200" spans="5:9" s="196" customFormat="1">
      <c r="E1200" s="197"/>
      <c r="F1200" s="15"/>
      <c r="G1200" s="198"/>
      <c r="I1200" s="15"/>
    </row>
    <row r="1201" spans="5:9" s="196" customFormat="1">
      <c r="E1201" s="197"/>
      <c r="F1201" s="15"/>
      <c r="G1201" s="198"/>
      <c r="I1201" s="15"/>
    </row>
    <row r="1202" spans="5:9" s="196" customFormat="1">
      <c r="E1202" s="197"/>
      <c r="F1202" s="15"/>
      <c r="G1202" s="198"/>
      <c r="I1202" s="15"/>
    </row>
    <row r="1203" spans="5:9" s="196" customFormat="1">
      <c r="E1203" s="197"/>
      <c r="F1203" s="15"/>
      <c r="G1203" s="198"/>
      <c r="I1203" s="15"/>
    </row>
    <row r="1204" spans="5:9" s="196" customFormat="1">
      <c r="E1204" s="197"/>
      <c r="F1204" s="15"/>
      <c r="G1204" s="198"/>
      <c r="I1204" s="15"/>
    </row>
    <row r="1205" spans="5:9" s="196" customFormat="1">
      <c r="E1205" s="197"/>
      <c r="F1205" s="15"/>
      <c r="G1205" s="198"/>
      <c r="I1205" s="15"/>
    </row>
    <row r="1206" spans="5:9" s="196" customFormat="1">
      <c r="E1206" s="197"/>
      <c r="F1206" s="15"/>
      <c r="G1206" s="198"/>
      <c r="I1206" s="15"/>
    </row>
    <row r="1207" spans="5:9" s="196" customFormat="1">
      <c r="E1207" s="197"/>
      <c r="F1207" s="15"/>
      <c r="G1207" s="198"/>
      <c r="I1207" s="15"/>
    </row>
    <row r="1208" spans="5:9" s="196" customFormat="1">
      <c r="E1208" s="197"/>
      <c r="F1208" s="15"/>
      <c r="G1208" s="198"/>
      <c r="I1208" s="15"/>
    </row>
    <row r="1209" spans="5:9" s="196" customFormat="1">
      <c r="E1209" s="197"/>
      <c r="F1209" s="15"/>
      <c r="G1209" s="198"/>
      <c r="I1209" s="15"/>
    </row>
    <row r="1210" spans="5:9" s="196" customFormat="1">
      <c r="E1210" s="197"/>
      <c r="F1210" s="15"/>
      <c r="G1210" s="198"/>
      <c r="I1210" s="15"/>
    </row>
    <row r="1211" spans="5:9" s="196" customFormat="1">
      <c r="E1211" s="197"/>
      <c r="F1211" s="15"/>
      <c r="G1211" s="198"/>
      <c r="I1211" s="15"/>
    </row>
    <row r="1212" spans="5:9" s="196" customFormat="1">
      <c r="E1212" s="197"/>
      <c r="F1212" s="15"/>
      <c r="G1212" s="198"/>
      <c r="I1212" s="15"/>
    </row>
    <row r="1213" spans="5:9" s="196" customFormat="1">
      <c r="E1213" s="197"/>
      <c r="F1213" s="15"/>
      <c r="G1213" s="198"/>
      <c r="I1213" s="15"/>
    </row>
    <row r="1214" spans="5:9" s="196" customFormat="1">
      <c r="E1214" s="197"/>
      <c r="F1214" s="15"/>
      <c r="G1214" s="198"/>
      <c r="I1214" s="15"/>
    </row>
    <row r="1215" spans="5:9" s="196" customFormat="1">
      <c r="E1215" s="197"/>
      <c r="F1215" s="15"/>
      <c r="G1215" s="198"/>
      <c r="I1215" s="15"/>
    </row>
    <row r="1216" spans="5:9" s="196" customFormat="1">
      <c r="E1216" s="197"/>
      <c r="F1216" s="15"/>
      <c r="G1216" s="198"/>
      <c r="I1216" s="15"/>
    </row>
    <row r="1217" spans="5:9" s="196" customFormat="1">
      <c r="E1217" s="197"/>
      <c r="F1217" s="15"/>
      <c r="G1217" s="198"/>
      <c r="I1217" s="15"/>
    </row>
    <row r="1218" spans="5:9" s="196" customFormat="1">
      <c r="E1218" s="197"/>
      <c r="F1218" s="15"/>
      <c r="G1218" s="198"/>
      <c r="I1218" s="15"/>
    </row>
    <row r="1219" spans="5:9" s="196" customFormat="1">
      <c r="E1219" s="197"/>
      <c r="F1219" s="15"/>
      <c r="G1219" s="198"/>
      <c r="I1219" s="15"/>
    </row>
    <row r="1220" spans="5:9" s="196" customFormat="1">
      <c r="E1220" s="197"/>
      <c r="F1220" s="15"/>
      <c r="G1220" s="198"/>
      <c r="I1220" s="15"/>
    </row>
    <row r="1221" spans="5:9" s="196" customFormat="1">
      <c r="E1221" s="197"/>
      <c r="F1221" s="15"/>
      <c r="G1221" s="198"/>
      <c r="I1221" s="15"/>
    </row>
    <row r="1222" spans="5:9" s="196" customFormat="1">
      <c r="E1222" s="197"/>
      <c r="F1222" s="15"/>
      <c r="G1222" s="198"/>
      <c r="I1222" s="15"/>
    </row>
    <row r="1223" spans="5:9" s="196" customFormat="1">
      <c r="E1223" s="197"/>
      <c r="F1223" s="15"/>
      <c r="G1223" s="198"/>
      <c r="I1223" s="15"/>
    </row>
    <row r="1224" spans="5:9" s="196" customFormat="1">
      <c r="E1224" s="197"/>
      <c r="F1224" s="15"/>
      <c r="G1224" s="198"/>
      <c r="I1224" s="15"/>
    </row>
    <row r="1225" spans="5:9" s="196" customFormat="1">
      <c r="E1225" s="197"/>
      <c r="F1225" s="15"/>
      <c r="G1225" s="198"/>
      <c r="I1225" s="15"/>
    </row>
    <row r="1226" spans="5:9" s="196" customFormat="1">
      <c r="E1226" s="197"/>
      <c r="F1226" s="15"/>
      <c r="G1226" s="198"/>
      <c r="I1226" s="15"/>
    </row>
    <row r="1227" spans="5:9" s="196" customFormat="1">
      <c r="E1227" s="197"/>
      <c r="F1227" s="15"/>
      <c r="G1227" s="198"/>
      <c r="I1227" s="15"/>
    </row>
    <row r="1228" spans="5:9" s="196" customFormat="1">
      <c r="E1228" s="197"/>
      <c r="F1228" s="15"/>
      <c r="G1228" s="198"/>
      <c r="I1228" s="15"/>
    </row>
    <row r="1229" spans="5:9" s="196" customFormat="1">
      <c r="E1229" s="197"/>
      <c r="F1229" s="15"/>
      <c r="G1229" s="198"/>
      <c r="I1229" s="15"/>
    </row>
    <row r="1230" spans="5:9" s="196" customFormat="1">
      <c r="E1230" s="197"/>
      <c r="F1230" s="15"/>
      <c r="G1230" s="198"/>
      <c r="I1230" s="15"/>
    </row>
    <row r="1231" spans="5:9" s="196" customFormat="1">
      <c r="E1231" s="197"/>
      <c r="F1231" s="15"/>
      <c r="G1231" s="198"/>
      <c r="I1231" s="15"/>
    </row>
    <row r="1232" spans="5:9" s="196" customFormat="1">
      <c r="E1232" s="197"/>
      <c r="F1232" s="15"/>
      <c r="G1232" s="198"/>
      <c r="I1232" s="15"/>
    </row>
    <row r="1233" spans="5:9" s="196" customFormat="1">
      <c r="E1233" s="197"/>
      <c r="F1233" s="15"/>
      <c r="G1233" s="198"/>
      <c r="I1233" s="15"/>
    </row>
    <row r="1234" spans="5:9" s="196" customFormat="1">
      <c r="E1234" s="197"/>
      <c r="F1234" s="15"/>
      <c r="G1234" s="198"/>
      <c r="I1234" s="15"/>
    </row>
    <row r="1235" spans="5:9" s="196" customFormat="1">
      <c r="E1235" s="197"/>
      <c r="F1235" s="15"/>
      <c r="G1235" s="198"/>
      <c r="I1235" s="15"/>
    </row>
    <row r="1236" spans="5:9" s="196" customFormat="1">
      <c r="E1236" s="197"/>
      <c r="F1236" s="15"/>
      <c r="G1236" s="198"/>
      <c r="I1236" s="15"/>
    </row>
    <row r="1237" spans="5:9" s="196" customFormat="1">
      <c r="E1237" s="197"/>
      <c r="F1237" s="15"/>
      <c r="G1237" s="198"/>
      <c r="I1237" s="15"/>
    </row>
    <row r="1238" spans="5:9" s="196" customFormat="1">
      <c r="E1238" s="197"/>
      <c r="F1238" s="15"/>
      <c r="G1238" s="198"/>
      <c r="I1238" s="15"/>
    </row>
    <row r="1239" spans="5:9" s="196" customFormat="1">
      <c r="E1239" s="197"/>
      <c r="F1239" s="15"/>
      <c r="G1239" s="198"/>
      <c r="I1239" s="15"/>
    </row>
    <row r="1240" spans="5:9" s="196" customFormat="1">
      <c r="E1240" s="197"/>
      <c r="F1240" s="15"/>
      <c r="G1240" s="198"/>
      <c r="I1240" s="15"/>
    </row>
    <row r="1241" spans="5:9" s="196" customFormat="1">
      <c r="E1241" s="197"/>
      <c r="F1241" s="15"/>
      <c r="G1241" s="198"/>
      <c r="I1241" s="15"/>
    </row>
    <row r="1242" spans="5:9" s="196" customFormat="1">
      <c r="E1242" s="197"/>
      <c r="F1242" s="15"/>
      <c r="G1242" s="198"/>
      <c r="I1242" s="15"/>
    </row>
    <row r="1243" spans="5:9" s="196" customFormat="1">
      <c r="E1243" s="197"/>
      <c r="F1243" s="15"/>
      <c r="G1243" s="198"/>
      <c r="I1243" s="15"/>
    </row>
    <row r="1244" spans="5:9" s="196" customFormat="1">
      <c r="E1244" s="197"/>
      <c r="F1244" s="15"/>
      <c r="G1244" s="198"/>
      <c r="I1244" s="15"/>
    </row>
    <row r="1245" spans="5:9" s="196" customFormat="1">
      <c r="E1245" s="197"/>
      <c r="F1245" s="15"/>
      <c r="G1245" s="198"/>
      <c r="I1245" s="15"/>
    </row>
    <row r="1246" spans="5:9" s="196" customFormat="1">
      <c r="E1246" s="197"/>
      <c r="F1246" s="15"/>
      <c r="G1246" s="198"/>
      <c r="I1246" s="15"/>
    </row>
    <row r="1247" spans="5:9" s="196" customFormat="1">
      <c r="E1247" s="197"/>
      <c r="F1247" s="15"/>
      <c r="G1247" s="198"/>
      <c r="I1247" s="15"/>
    </row>
    <row r="1248" spans="5:9" s="196" customFormat="1">
      <c r="E1248" s="197"/>
      <c r="F1248" s="15"/>
      <c r="G1248" s="198"/>
      <c r="I1248" s="15"/>
    </row>
    <row r="1249" spans="5:9" s="196" customFormat="1">
      <c r="E1249" s="197"/>
      <c r="F1249" s="15"/>
      <c r="G1249" s="198"/>
      <c r="I1249" s="15"/>
    </row>
    <row r="1250" spans="5:9" s="196" customFormat="1">
      <c r="E1250" s="197"/>
      <c r="F1250" s="15"/>
      <c r="G1250" s="198"/>
      <c r="I1250" s="15"/>
    </row>
    <row r="1251" spans="5:9" s="196" customFormat="1">
      <c r="E1251" s="197"/>
      <c r="F1251" s="15"/>
      <c r="G1251" s="198"/>
      <c r="I1251" s="15"/>
    </row>
    <row r="1252" spans="5:9" s="196" customFormat="1">
      <c r="E1252" s="197"/>
      <c r="F1252" s="15"/>
      <c r="G1252" s="198"/>
      <c r="I1252" s="15"/>
    </row>
    <row r="1253" spans="5:9" s="196" customFormat="1">
      <c r="E1253" s="197"/>
      <c r="F1253" s="15"/>
      <c r="G1253" s="198"/>
      <c r="I1253" s="15"/>
    </row>
    <row r="1254" spans="5:9" s="196" customFormat="1">
      <c r="E1254" s="197"/>
      <c r="F1254" s="15"/>
      <c r="G1254" s="198"/>
      <c r="I1254" s="15"/>
    </row>
    <row r="1255" spans="5:9" s="196" customFormat="1">
      <c r="E1255" s="197"/>
      <c r="F1255" s="15"/>
      <c r="G1255" s="198"/>
      <c r="I1255" s="15"/>
    </row>
    <row r="1256" spans="5:9" s="196" customFormat="1">
      <c r="E1256" s="197"/>
      <c r="F1256" s="15"/>
      <c r="G1256" s="198"/>
      <c r="I1256" s="15"/>
    </row>
    <row r="1257" spans="5:9" s="196" customFormat="1">
      <c r="E1257" s="197"/>
      <c r="F1257" s="15"/>
      <c r="G1257" s="198"/>
      <c r="I1257" s="15"/>
    </row>
    <row r="1258" spans="5:9" s="196" customFormat="1">
      <c r="E1258" s="197"/>
      <c r="F1258" s="15"/>
      <c r="G1258" s="198"/>
      <c r="I1258" s="15"/>
    </row>
    <row r="1259" spans="5:9" s="196" customFormat="1">
      <c r="E1259" s="197"/>
      <c r="F1259" s="15"/>
      <c r="G1259" s="198"/>
      <c r="I1259" s="15"/>
    </row>
    <row r="1260" spans="5:9" s="196" customFormat="1">
      <c r="E1260" s="197"/>
      <c r="F1260" s="15"/>
      <c r="G1260" s="198"/>
      <c r="I1260" s="15"/>
    </row>
    <row r="1261" spans="5:9" s="196" customFormat="1">
      <c r="E1261" s="197"/>
      <c r="F1261" s="15"/>
      <c r="G1261" s="198"/>
      <c r="I1261" s="15"/>
    </row>
    <row r="1262" spans="5:9" s="196" customFormat="1">
      <c r="E1262" s="197"/>
      <c r="F1262" s="15"/>
      <c r="G1262" s="198"/>
      <c r="I1262" s="15"/>
    </row>
    <row r="1263" spans="5:9" s="196" customFormat="1">
      <c r="E1263" s="197"/>
      <c r="F1263" s="15"/>
      <c r="G1263" s="198"/>
      <c r="I1263" s="15"/>
    </row>
    <row r="1264" spans="5:9" s="196" customFormat="1">
      <c r="E1264" s="197"/>
      <c r="F1264" s="15"/>
      <c r="G1264" s="198"/>
      <c r="I1264" s="15"/>
    </row>
    <row r="1265" spans="5:9" s="196" customFormat="1">
      <c r="E1265" s="197"/>
      <c r="F1265" s="15"/>
      <c r="G1265" s="198"/>
      <c r="I1265" s="15"/>
    </row>
    <row r="1266" spans="5:9" s="196" customFormat="1">
      <c r="E1266" s="197"/>
      <c r="F1266" s="15"/>
      <c r="G1266" s="198"/>
      <c r="I1266" s="15"/>
    </row>
    <row r="1267" spans="5:9" s="196" customFormat="1">
      <c r="E1267" s="197"/>
      <c r="F1267" s="15"/>
      <c r="G1267" s="198"/>
      <c r="I1267" s="15"/>
    </row>
    <row r="1268" spans="5:9" s="196" customFormat="1">
      <c r="E1268" s="197"/>
      <c r="F1268" s="15"/>
      <c r="G1268" s="198"/>
      <c r="I1268" s="15"/>
    </row>
    <row r="1269" spans="5:9" s="196" customFormat="1">
      <c r="E1269" s="197"/>
      <c r="F1269" s="15"/>
      <c r="G1269" s="198"/>
      <c r="I1269" s="15"/>
    </row>
    <row r="1270" spans="5:9" s="196" customFormat="1">
      <c r="E1270" s="197"/>
      <c r="F1270" s="15"/>
      <c r="G1270" s="198"/>
      <c r="I1270" s="15"/>
    </row>
    <row r="1271" spans="5:9" s="196" customFormat="1">
      <c r="E1271" s="197"/>
      <c r="F1271" s="15"/>
      <c r="G1271" s="198"/>
      <c r="I1271" s="15"/>
    </row>
    <row r="1272" spans="5:9" s="196" customFormat="1">
      <c r="E1272" s="197"/>
      <c r="F1272" s="15"/>
      <c r="G1272" s="198"/>
      <c r="I1272" s="15"/>
    </row>
    <row r="1273" spans="5:9" s="196" customFormat="1">
      <c r="E1273" s="197"/>
      <c r="F1273" s="15"/>
      <c r="G1273" s="198"/>
      <c r="I1273" s="15"/>
    </row>
    <row r="1274" spans="5:9" s="196" customFormat="1">
      <c r="E1274" s="197"/>
      <c r="F1274" s="15"/>
      <c r="G1274" s="198"/>
      <c r="I1274" s="15"/>
    </row>
    <row r="1275" spans="5:9" s="196" customFormat="1">
      <c r="E1275" s="197"/>
      <c r="F1275" s="15"/>
      <c r="G1275" s="198"/>
      <c r="I1275" s="15"/>
    </row>
    <row r="1276" spans="5:9" s="196" customFormat="1">
      <c r="E1276" s="197"/>
      <c r="F1276" s="15"/>
      <c r="G1276" s="198"/>
      <c r="I1276" s="15"/>
    </row>
    <row r="1277" spans="5:9" s="196" customFormat="1">
      <c r="E1277" s="197"/>
      <c r="F1277" s="15"/>
      <c r="G1277" s="198"/>
      <c r="I1277" s="15"/>
    </row>
    <row r="1278" spans="5:9" s="196" customFormat="1">
      <c r="E1278" s="197"/>
      <c r="F1278" s="15"/>
      <c r="G1278" s="198"/>
      <c r="I1278" s="15"/>
    </row>
    <row r="1279" spans="5:9" s="196" customFormat="1">
      <c r="E1279" s="197"/>
      <c r="F1279" s="15"/>
      <c r="G1279" s="198"/>
      <c r="I1279" s="15"/>
    </row>
    <row r="1280" spans="5:9" s="196" customFormat="1">
      <c r="E1280" s="197"/>
      <c r="F1280" s="15"/>
      <c r="G1280" s="198"/>
      <c r="I1280" s="15"/>
    </row>
    <row r="1281" spans="5:9" s="196" customFormat="1">
      <c r="E1281" s="197"/>
      <c r="F1281" s="15"/>
      <c r="G1281" s="198"/>
      <c r="I1281" s="15"/>
    </row>
    <row r="1282" spans="5:9" s="196" customFormat="1">
      <c r="E1282" s="197"/>
      <c r="F1282" s="15"/>
      <c r="G1282" s="198"/>
      <c r="I1282" s="15"/>
    </row>
    <row r="1283" spans="5:9" s="196" customFormat="1">
      <c r="E1283" s="197"/>
      <c r="F1283" s="15"/>
      <c r="G1283" s="198"/>
      <c r="I1283" s="15"/>
    </row>
    <row r="1284" spans="5:9" s="196" customFormat="1">
      <c r="E1284" s="197"/>
      <c r="F1284" s="15"/>
      <c r="G1284" s="198"/>
      <c r="I1284" s="15"/>
    </row>
    <row r="1285" spans="5:9" s="196" customFormat="1">
      <c r="E1285" s="197"/>
      <c r="F1285" s="15"/>
      <c r="G1285" s="198"/>
      <c r="I1285" s="15"/>
    </row>
    <row r="1286" spans="5:9" s="196" customFormat="1">
      <c r="E1286" s="197"/>
      <c r="F1286" s="15"/>
      <c r="G1286" s="198"/>
      <c r="I1286" s="15"/>
    </row>
    <row r="1287" spans="5:9" s="196" customFormat="1">
      <c r="E1287" s="197"/>
      <c r="F1287" s="15"/>
      <c r="G1287" s="198"/>
      <c r="I1287" s="15"/>
    </row>
    <row r="1288" spans="5:9" s="196" customFormat="1">
      <c r="E1288" s="197"/>
      <c r="F1288" s="15"/>
      <c r="G1288" s="198"/>
      <c r="I1288" s="15"/>
    </row>
    <row r="1289" spans="5:9" s="196" customFormat="1">
      <c r="E1289" s="197"/>
      <c r="F1289" s="15"/>
      <c r="G1289" s="198"/>
      <c r="I1289" s="15"/>
    </row>
    <row r="1290" spans="5:9" s="196" customFormat="1">
      <c r="E1290" s="197"/>
      <c r="F1290" s="15"/>
      <c r="G1290" s="198"/>
      <c r="I1290" s="15"/>
    </row>
    <row r="1291" spans="5:9" s="196" customFormat="1">
      <c r="E1291" s="197"/>
      <c r="F1291" s="15"/>
      <c r="G1291" s="198"/>
      <c r="I1291" s="15"/>
    </row>
    <row r="1292" spans="5:9" s="196" customFormat="1">
      <c r="E1292" s="197"/>
      <c r="F1292" s="15"/>
      <c r="G1292" s="198"/>
      <c r="I1292" s="15"/>
    </row>
    <row r="1293" spans="5:9" s="196" customFormat="1">
      <c r="E1293" s="197"/>
      <c r="F1293" s="15"/>
      <c r="G1293" s="198"/>
      <c r="I1293" s="15"/>
    </row>
    <row r="1294" spans="5:9" s="196" customFormat="1">
      <c r="E1294" s="197"/>
      <c r="F1294" s="15"/>
      <c r="G1294" s="198"/>
      <c r="I1294" s="15"/>
    </row>
    <row r="1295" spans="5:9" s="196" customFormat="1">
      <c r="E1295" s="197"/>
      <c r="F1295" s="15"/>
      <c r="G1295" s="198"/>
      <c r="I1295" s="15"/>
    </row>
    <row r="1296" spans="5:9" s="196" customFormat="1">
      <c r="E1296" s="197"/>
      <c r="F1296" s="15"/>
      <c r="G1296" s="198"/>
      <c r="I1296" s="15"/>
    </row>
    <row r="1297" spans="5:9" s="196" customFormat="1">
      <c r="E1297" s="197"/>
      <c r="F1297" s="15"/>
      <c r="G1297" s="198"/>
      <c r="I1297" s="15"/>
    </row>
    <row r="1298" spans="5:9" s="196" customFormat="1">
      <c r="E1298" s="197"/>
      <c r="F1298" s="15"/>
      <c r="G1298" s="198"/>
      <c r="I1298" s="15"/>
    </row>
    <row r="1299" spans="5:9" s="196" customFormat="1">
      <c r="E1299" s="197"/>
      <c r="F1299" s="15"/>
      <c r="G1299" s="198"/>
      <c r="I1299" s="15"/>
    </row>
    <row r="1300" spans="5:9" s="196" customFormat="1">
      <c r="E1300" s="197"/>
      <c r="F1300" s="15"/>
      <c r="G1300" s="198"/>
      <c r="I1300" s="15"/>
    </row>
    <row r="1301" spans="5:9" s="196" customFormat="1">
      <c r="E1301" s="197"/>
      <c r="F1301" s="15"/>
      <c r="G1301" s="198"/>
      <c r="I1301" s="15"/>
    </row>
    <row r="1302" spans="5:9" s="196" customFormat="1">
      <c r="E1302" s="197"/>
      <c r="F1302" s="15"/>
      <c r="G1302" s="198"/>
      <c r="I1302" s="15"/>
    </row>
    <row r="1303" spans="5:9" s="196" customFormat="1">
      <c r="E1303" s="197"/>
      <c r="F1303" s="15"/>
      <c r="G1303" s="198"/>
      <c r="I1303" s="15"/>
    </row>
    <row r="1304" spans="5:9" s="196" customFormat="1">
      <c r="E1304" s="197"/>
      <c r="F1304" s="15"/>
      <c r="G1304" s="198"/>
      <c r="I1304" s="15"/>
    </row>
    <row r="1305" spans="5:9" s="196" customFormat="1">
      <c r="E1305" s="197"/>
      <c r="F1305" s="15"/>
      <c r="G1305" s="198"/>
      <c r="I1305" s="15"/>
    </row>
    <row r="1306" spans="5:9" s="196" customFormat="1">
      <c r="E1306" s="197"/>
      <c r="F1306" s="15"/>
      <c r="G1306" s="198"/>
      <c r="I1306" s="15"/>
    </row>
    <row r="1307" spans="5:9" s="196" customFormat="1">
      <c r="E1307" s="197"/>
      <c r="F1307" s="15"/>
      <c r="G1307" s="198"/>
      <c r="I1307" s="15"/>
    </row>
    <row r="1308" spans="5:9" s="196" customFormat="1">
      <c r="E1308" s="197"/>
      <c r="F1308" s="15"/>
      <c r="G1308" s="198"/>
      <c r="I1308" s="15"/>
    </row>
    <row r="1309" spans="5:9" s="196" customFormat="1">
      <c r="E1309" s="197"/>
      <c r="F1309" s="15"/>
      <c r="G1309" s="198"/>
      <c r="I1309" s="15"/>
    </row>
    <row r="1310" spans="5:9" s="196" customFormat="1">
      <c r="E1310" s="197"/>
      <c r="F1310" s="15"/>
      <c r="G1310" s="198"/>
      <c r="I1310" s="15"/>
    </row>
    <row r="1311" spans="5:9" s="196" customFormat="1">
      <c r="E1311" s="197"/>
      <c r="F1311" s="15"/>
      <c r="G1311" s="198"/>
      <c r="I1311" s="15"/>
    </row>
    <row r="1312" spans="5:9" s="196" customFormat="1">
      <c r="E1312" s="197"/>
      <c r="F1312" s="15"/>
      <c r="G1312" s="198"/>
      <c r="I1312" s="15"/>
    </row>
    <row r="1313" spans="5:9" s="196" customFormat="1">
      <c r="E1313" s="197"/>
      <c r="F1313" s="15"/>
      <c r="G1313" s="198"/>
      <c r="I1313" s="15"/>
    </row>
    <row r="1314" spans="5:9" s="196" customFormat="1">
      <c r="E1314" s="197"/>
      <c r="F1314" s="15"/>
      <c r="G1314" s="198"/>
      <c r="I1314" s="15"/>
    </row>
    <row r="1315" spans="5:9" s="196" customFormat="1">
      <c r="E1315" s="197"/>
      <c r="F1315" s="15"/>
      <c r="G1315" s="198"/>
      <c r="I1315" s="15"/>
    </row>
    <row r="1316" spans="5:9" s="196" customFormat="1">
      <c r="E1316" s="197"/>
      <c r="F1316" s="15"/>
      <c r="G1316" s="198"/>
      <c r="I1316" s="15"/>
    </row>
    <row r="1317" spans="5:9" s="196" customFormat="1">
      <c r="E1317" s="197"/>
      <c r="F1317" s="15"/>
      <c r="G1317" s="198"/>
      <c r="I1317" s="15"/>
    </row>
    <row r="1318" spans="5:9" s="196" customFormat="1">
      <c r="E1318" s="197"/>
      <c r="F1318" s="15"/>
      <c r="G1318" s="198"/>
      <c r="I1318" s="15"/>
    </row>
    <row r="1319" spans="5:9" s="196" customFormat="1">
      <c r="E1319" s="197"/>
      <c r="F1319" s="15"/>
      <c r="G1319" s="198"/>
      <c r="I1319" s="15"/>
    </row>
    <row r="1320" spans="5:9" s="196" customFormat="1">
      <c r="E1320" s="197"/>
      <c r="F1320" s="15"/>
      <c r="G1320" s="198"/>
      <c r="I1320" s="15"/>
    </row>
    <row r="1321" spans="5:9" s="196" customFormat="1">
      <c r="E1321" s="197"/>
      <c r="F1321" s="15"/>
      <c r="G1321" s="198"/>
      <c r="I1321" s="15"/>
    </row>
    <row r="1322" spans="5:9" s="196" customFormat="1">
      <c r="E1322" s="197"/>
      <c r="F1322" s="15"/>
      <c r="G1322" s="198"/>
      <c r="I1322" s="15"/>
    </row>
    <row r="1323" spans="5:9" s="196" customFormat="1">
      <c r="E1323" s="197"/>
      <c r="F1323" s="15"/>
      <c r="G1323" s="198"/>
      <c r="I1323" s="15"/>
    </row>
    <row r="1324" spans="5:9" s="196" customFormat="1">
      <c r="E1324" s="197"/>
      <c r="F1324" s="15"/>
      <c r="G1324" s="198"/>
      <c r="I1324" s="15"/>
    </row>
    <row r="1325" spans="5:9" s="196" customFormat="1">
      <c r="E1325" s="197"/>
      <c r="F1325" s="15"/>
      <c r="G1325" s="198"/>
      <c r="I1325" s="15"/>
    </row>
    <row r="1326" spans="5:9" s="196" customFormat="1">
      <c r="E1326" s="197"/>
      <c r="F1326" s="15"/>
      <c r="G1326" s="198"/>
      <c r="I1326" s="15"/>
    </row>
    <row r="1327" spans="5:9" s="196" customFormat="1">
      <c r="E1327" s="197"/>
      <c r="F1327" s="15"/>
      <c r="G1327" s="198"/>
      <c r="I1327" s="15"/>
    </row>
    <row r="1328" spans="5:9" s="196" customFormat="1">
      <c r="E1328" s="197"/>
      <c r="F1328" s="15"/>
      <c r="G1328" s="198"/>
      <c r="I1328" s="15"/>
    </row>
    <row r="1329" spans="5:9" s="196" customFormat="1">
      <c r="E1329" s="197"/>
      <c r="F1329" s="15"/>
      <c r="G1329" s="198"/>
      <c r="I1329" s="15"/>
    </row>
    <row r="1330" spans="5:9" s="196" customFormat="1">
      <c r="E1330" s="197"/>
      <c r="F1330" s="15"/>
      <c r="G1330" s="198"/>
      <c r="I1330" s="15"/>
    </row>
    <row r="1331" spans="5:9" s="196" customFormat="1">
      <c r="E1331" s="197"/>
      <c r="F1331" s="15"/>
      <c r="G1331" s="198"/>
      <c r="I1331" s="15"/>
    </row>
    <row r="1332" spans="5:9" s="196" customFormat="1">
      <c r="E1332" s="197"/>
      <c r="F1332" s="15"/>
      <c r="G1332" s="198"/>
      <c r="I1332" s="15"/>
    </row>
    <row r="1333" spans="5:9" s="196" customFormat="1">
      <c r="E1333" s="197"/>
      <c r="F1333" s="15"/>
      <c r="G1333" s="198"/>
      <c r="I1333" s="15"/>
    </row>
    <row r="1334" spans="5:9" s="196" customFormat="1">
      <c r="E1334" s="197"/>
      <c r="F1334" s="15"/>
      <c r="G1334" s="198"/>
      <c r="I1334" s="15"/>
    </row>
    <row r="1335" spans="5:9" s="196" customFormat="1">
      <c r="E1335" s="197"/>
      <c r="F1335" s="15"/>
      <c r="G1335" s="198"/>
      <c r="I1335" s="15"/>
    </row>
    <row r="1336" spans="5:9" s="196" customFormat="1">
      <c r="E1336" s="197"/>
      <c r="F1336" s="15"/>
      <c r="G1336" s="198"/>
      <c r="I1336" s="15"/>
    </row>
    <row r="1337" spans="5:9" s="196" customFormat="1">
      <c r="E1337" s="197"/>
      <c r="F1337" s="15"/>
      <c r="G1337" s="198"/>
      <c r="I1337" s="15"/>
    </row>
    <row r="1338" spans="5:9" s="196" customFormat="1">
      <c r="E1338" s="197"/>
      <c r="F1338" s="15"/>
      <c r="G1338" s="198"/>
      <c r="I1338" s="15"/>
    </row>
    <row r="1339" spans="5:9" s="196" customFormat="1">
      <c r="E1339" s="197"/>
      <c r="F1339" s="15"/>
      <c r="G1339" s="198"/>
      <c r="I1339" s="15"/>
    </row>
    <row r="1340" spans="5:9" s="196" customFormat="1">
      <c r="E1340" s="197"/>
      <c r="F1340" s="15"/>
      <c r="G1340" s="198"/>
      <c r="I1340" s="15"/>
    </row>
    <row r="1341" spans="5:9" s="196" customFormat="1">
      <c r="E1341" s="197"/>
      <c r="F1341" s="15"/>
      <c r="G1341" s="198"/>
      <c r="I1341" s="15"/>
    </row>
    <row r="1342" spans="5:9" s="196" customFormat="1">
      <c r="E1342" s="197"/>
      <c r="F1342" s="15"/>
      <c r="G1342" s="198"/>
      <c r="I1342" s="15"/>
    </row>
    <row r="1343" spans="5:9" s="196" customFormat="1">
      <c r="E1343" s="197"/>
      <c r="F1343" s="15"/>
      <c r="G1343" s="198"/>
      <c r="I1343" s="15"/>
    </row>
    <row r="1344" spans="5:9" s="196" customFormat="1">
      <c r="E1344" s="197"/>
      <c r="F1344" s="15"/>
      <c r="G1344" s="198"/>
      <c r="I1344" s="15"/>
    </row>
    <row r="1345" spans="5:9" s="196" customFormat="1">
      <c r="E1345" s="197"/>
      <c r="F1345" s="15"/>
      <c r="G1345" s="198"/>
      <c r="I1345" s="15"/>
    </row>
    <row r="1346" spans="5:9" s="196" customFormat="1">
      <c r="E1346" s="197"/>
      <c r="F1346" s="15"/>
      <c r="G1346" s="198"/>
      <c r="I1346" s="15"/>
    </row>
    <row r="1347" spans="5:9" s="196" customFormat="1">
      <c r="E1347" s="197"/>
      <c r="F1347" s="15"/>
      <c r="G1347" s="198"/>
      <c r="I1347" s="15"/>
    </row>
    <row r="1348" spans="5:9" s="196" customFormat="1">
      <c r="E1348" s="197"/>
      <c r="F1348" s="15"/>
      <c r="G1348" s="198"/>
      <c r="I1348" s="15"/>
    </row>
    <row r="1349" spans="5:9" s="196" customFormat="1">
      <c r="E1349" s="197"/>
      <c r="F1349" s="15"/>
      <c r="G1349" s="198"/>
      <c r="I1349" s="15"/>
    </row>
    <row r="1350" spans="5:9" s="196" customFormat="1">
      <c r="E1350" s="197"/>
      <c r="F1350" s="15"/>
      <c r="G1350" s="198"/>
      <c r="I1350" s="15"/>
    </row>
    <row r="1351" spans="5:9" s="196" customFormat="1">
      <c r="E1351" s="197"/>
      <c r="F1351" s="15"/>
      <c r="G1351" s="198"/>
      <c r="I1351" s="15"/>
    </row>
    <row r="1352" spans="5:9" s="196" customFormat="1">
      <c r="E1352" s="197"/>
      <c r="F1352" s="15"/>
      <c r="G1352" s="198"/>
      <c r="I1352" s="15"/>
    </row>
    <row r="1353" spans="5:9" s="196" customFormat="1">
      <c r="E1353" s="197"/>
      <c r="F1353" s="15"/>
      <c r="G1353" s="198"/>
      <c r="I1353" s="15"/>
    </row>
    <row r="1354" spans="5:9" s="196" customFormat="1">
      <c r="E1354" s="197"/>
      <c r="F1354" s="15"/>
      <c r="G1354" s="198"/>
      <c r="I1354" s="15"/>
    </row>
    <row r="1355" spans="5:9" s="196" customFormat="1">
      <c r="E1355" s="197"/>
      <c r="F1355" s="15"/>
      <c r="G1355" s="198"/>
      <c r="I1355" s="15"/>
    </row>
    <row r="1356" spans="5:9" s="196" customFormat="1">
      <c r="E1356" s="197"/>
      <c r="F1356" s="15"/>
      <c r="G1356" s="198"/>
      <c r="I1356" s="15"/>
    </row>
    <row r="1357" spans="5:9" s="196" customFormat="1">
      <c r="E1357" s="197"/>
      <c r="F1357" s="15"/>
      <c r="G1357" s="198"/>
      <c r="I1357" s="15"/>
    </row>
    <row r="1358" spans="5:9" s="196" customFormat="1">
      <c r="E1358" s="197"/>
      <c r="F1358" s="15"/>
      <c r="G1358" s="198"/>
      <c r="I1358" s="15"/>
    </row>
    <row r="1359" spans="5:9" s="196" customFormat="1">
      <c r="E1359" s="197"/>
      <c r="F1359" s="15"/>
      <c r="G1359" s="198"/>
      <c r="I1359" s="15"/>
    </row>
    <row r="1360" spans="5:9" s="196" customFormat="1">
      <c r="E1360" s="197"/>
      <c r="F1360" s="15"/>
      <c r="G1360" s="198"/>
      <c r="I1360" s="15"/>
    </row>
    <row r="1361" spans="5:9" s="196" customFormat="1">
      <c r="E1361" s="197"/>
      <c r="F1361" s="15"/>
      <c r="G1361" s="198"/>
      <c r="I1361" s="15"/>
    </row>
    <row r="1362" spans="5:9" s="196" customFormat="1">
      <c r="E1362" s="197"/>
      <c r="F1362" s="15"/>
      <c r="G1362" s="198"/>
      <c r="I1362" s="15"/>
    </row>
    <row r="1363" spans="5:9" s="196" customFormat="1">
      <c r="E1363" s="197"/>
      <c r="F1363" s="15"/>
      <c r="G1363" s="198"/>
      <c r="I1363" s="15"/>
    </row>
    <row r="1364" spans="5:9" s="196" customFormat="1">
      <c r="E1364" s="197"/>
      <c r="F1364" s="15"/>
      <c r="G1364" s="198"/>
      <c r="I1364" s="15"/>
    </row>
    <row r="1365" spans="5:9" s="196" customFormat="1">
      <c r="E1365" s="197"/>
      <c r="F1365" s="15"/>
      <c r="G1365" s="198"/>
      <c r="I1365" s="15"/>
    </row>
    <row r="1366" spans="5:9" s="196" customFormat="1">
      <c r="E1366" s="197"/>
      <c r="F1366" s="15"/>
      <c r="G1366" s="198"/>
      <c r="I1366" s="15"/>
    </row>
    <row r="1367" spans="5:9" s="196" customFormat="1">
      <c r="E1367" s="197"/>
      <c r="F1367" s="15"/>
      <c r="G1367" s="198"/>
      <c r="I1367" s="15"/>
    </row>
    <row r="1368" spans="5:9" s="196" customFormat="1">
      <c r="E1368" s="197"/>
      <c r="F1368" s="15"/>
      <c r="G1368" s="198"/>
      <c r="I1368" s="15"/>
    </row>
    <row r="1369" spans="5:9" s="196" customFormat="1">
      <c r="E1369" s="197"/>
      <c r="F1369" s="15"/>
      <c r="G1369" s="198"/>
      <c r="I1369" s="15"/>
    </row>
    <row r="1370" spans="5:9" s="196" customFormat="1">
      <c r="E1370" s="197"/>
      <c r="F1370" s="15"/>
      <c r="G1370" s="198"/>
      <c r="I1370" s="15"/>
    </row>
    <row r="1371" spans="5:9" s="196" customFormat="1">
      <c r="E1371" s="197"/>
      <c r="F1371" s="15"/>
      <c r="G1371" s="198"/>
      <c r="I1371" s="15"/>
    </row>
    <row r="1372" spans="5:9" s="196" customFormat="1">
      <c r="E1372" s="197"/>
      <c r="F1372" s="15"/>
      <c r="G1372" s="198"/>
      <c r="I1372" s="15"/>
    </row>
    <row r="1373" spans="5:9" s="196" customFormat="1">
      <c r="E1373" s="197"/>
      <c r="F1373" s="15"/>
      <c r="G1373" s="198"/>
      <c r="I1373" s="15"/>
    </row>
    <row r="1374" spans="5:9" s="196" customFormat="1">
      <c r="E1374" s="197"/>
      <c r="F1374" s="15"/>
      <c r="G1374" s="198"/>
      <c r="I1374" s="15"/>
    </row>
    <row r="1375" spans="5:9" s="196" customFormat="1">
      <c r="E1375" s="197"/>
      <c r="F1375" s="15"/>
      <c r="G1375" s="198"/>
      <c r="I1375" s="15"/>
    </row>
    <row r="1376" spans="5:9" s="196" customFormat="1">
      <c r="E1376" s="197"/>
      <c r="F1376" s="15"/>
      <c r="G1376" s="198"/>
      <c r="I1376" s="15"/>
    </row>
    <row r="1377" spans="5:9" s="196" customFormat="1">
      <c r="E1377" s="197"/>
      <c r="F1377" s="15"/>
      <c r="G1377" s="198"/>
      <c r="I1377" s="15"/>
    </row>
    <row r="1378" spans="5:9" s="196" customFormat="1">
      <c r="E1378" s="197"/>
      <c r="F1378" s="15"/>
      <c r="G1378" s="198"/>
      <c r="I1378" s="15"/>
    </row>
    <row r="1379" spans="5:9" s="196" customFormat="1">
      <c r="E1379" s="197"/>
      <c r="F1379" s="15"/>
      <c r="G1379" s="198"/>
      <c r="I1379" s="15"/>
    </row>
    <row r="1380" spans="5:9" s="196" customFormat="1">
      <c r="E1380" s="197"/>
      <c r="F1380" s="15"/>
      <c r="G1380" s="198"/>
      <c r="I1380" s="15"/>
    </row>
    <row r="1381" spans="5:9" s="196" customFormat="1">
      <c r="E1381" s="197"/>
      <c r="F1381" s="15"/>
      <c r="G1381" s="198"/>
      <c r="I1381" s="15"/>
    </row>
    <row r="1382" spans="5:9" s="196" customFormat="1">
      <c r="E1382" s="197"/>
      <c r="F1382" s="15"/>
      <c r="G1382" s="198"/>
      <c r="I1382" s="15"/>
    </row>
    <row r="1383" spans="5:9" s="196" customFormat="1">
      <c r="E1383" s="197"/>
      <c r="F1383" s="15"/>
      <c r="G1383" s="198"/>
      <c r="I1383" s="15"/>
    </row>
    <row r="1384" spans="5:9" s="196" customFormat="1">
      <c r="E1384" s="197"/>
      <c r="F1384" s="15"/>
      <c r="G1384" s="198"/>
      <c r="I1384" s="15"/>
    </row>
    <row r="1385" spans="5:9" s="196" customFormat="1">
      <c r="E1385" s="197"/>
      <c r="F1385" s="15"/>
      <c r="G1385" s="198"/>
      <c r="I1385" s="15"/>
    </row>
    <row r="1386" spans="5:9" s="196" customFormat="1">
      <c r="E1386" s="197"/>
      <c r="F1386" s="15"/>
      <c r="G1386" s="198"/>
      <c r="I1386" s="15"/>
    </row>
    <row r="1387" spans="5:9" s="196" customFormat="1">
      <c r="E1387" s="197"/>
      <c r="F1387" s="15"/>
      <c r="G1387" s="198"/>
      <c r="I1387" s="15"/>
    </row>
    <row r="1388" spans="5:9" s="196" customFormat="1">
      <c r="E1388" s="197"/>
      <c r="F1388" s="15"/>
      <c r="G1388" s="198"/>
      <c r="I1388" s="15"/>
    </row>
    <row r="1389" spans="5:9" s="196" customFormat="1">
      <c r="E1389" s="197"/>
      <c r="F1389" s="15"/>
      <c r="G1389" s="198"/>
      <c r="I1389" s="15"/>
    </row>
    <row r="1390" spans="5:9" s="196" customFormat="1">
      <c r="E1390" s="197"/>
      <c r="F1390" s="15"/>
      <c r="G1390" s="198"/>
      <c r="I1390" s="15"/>
    </row>
    <row r="1391" spans="5:9" s="196" customFormat="1">
      <c r="E1391" s="197"/>
      <c r="F1391" s="15"/>
      <c r="G1391" s="198"/>
      <c r="I1391" s="15"/>
    </row>
    <row r="1392" spans="5:9" s="196" customFormat="1">
      <c r="E1392" s="197"/>
      <c r="F1392" s="15"/>
      <c r="G1392" s="198"/>
      <c r="I1392" s="15"/>
    </row>
    <row r="1393" spans="5:9" s="196" customFormat="1">
      <c r="E1393" s="197"/>
      <c r="F1393" s="15"/>
      <c r="G1393" s="198"/>
      <c r="I1393" s="15"/>
    </row>
    <row r="1394" spans="5:9" s="196" customFormat="1">
      <c r="E1394" s="197"/>
      <c r="F1394" s="15"/>
      <c r="G1394" s="198"/>
      <c r="I1394" s="15"/>
    </row>
    <row r="1395" spans="5:9" s="196" customFormat="1">
      <c r="E1395" s="197"/>
      <c r="F1395" s="15"/>
      <c r="G1395" s="198"/>
      <c r="I1395" s="15"/>
    </row>
    <row r="1396" spans="5:9" s="196" customFormat="1">
      <c r="E1396" s="197"/>
      <c r="F1396" s="15"/>
      <c r="G1396" s="198"/>
      <c r="I1396" s="15"/>
    </row>
    <row r="1397" spans="5:9" s="196" customFormat="1">
      <c r="E1397" s="197"/>
      <c r="F1397" s="15"/>
      <c r="G1397" s="198"/>
      <c r="I1397" s="15"/>
    </row>
    <row r="1398" spans="5:9" s="196" customFormat="1">
      <c r="E1398" s="197"/>
      <c r="F1398" s="15"/>
      <c r="G1398" s="198"/>
      <c r="I1398" s="15"/>
    </row>
    <row r="1399" spans="5:9" s="196" customFormat="1">
      <c r="E1399" s="197"/>
      <c r="F1399" s="15"/>
      <c r="G1399" s="198"/>
      <c r="I1399" s="15"/>
    </row>
    <row r="1400" spans="5:9" s="196" customFormat="1">
      <c r="E1400" s="197"/>
      <c r="F1400" s="15"/>
      <c r="G1400" s="198"/>
      <c r="I1400" s="15"/>
    </row>
    <row r="1401" spans="5:9" s="196" customFormat="1">
      <c r="E1401" s="197"/>
      <c r="F1401" s="15"/>
      <c r="G1401" s="198"/>
      <c r="I1401" s="15"/>
    </row>
    <row r="1402" spans="5:9" s="196" customFormat="1">
      <c r="E1402" s="197"/>
      <c r="F1402" s="15"/>
      <c r="G1402" s="198"/>
      <c r="I1402" s="15"/>
    </row>
    <row r="1403" spans="5:9" s="196" customFormat="1">
      <c r="E1403" s="197"/>
      <c r="F1403" s="15"/>
      <c r="G1403" s="198"/>
      <c r="I1403" s="15"/>
    </row>
    <row r="1404" spans="5:9" s="196" customFormat="1">
      <c r="E1404" s="197"/>
      <c r="F1404" s="15"/>
      <c r="G1404" s="198"/>
      <c r="I1404" s="15"/>
    </row>
    <row r="1405" spans="5:9" s="196" customFormat="1">
      <c r="E1405" s="197"/>
      <c r="F1405" s="15"/>
      <c r="G1405" s="198"/>
      <c r="I1405" s="15"/>
    </row>
    <row r="1406" spans="5:9" s="196" customFormat="1">
      <c r="E1406" s="197"/>
      <c r="F1406" s="15"/>
      <c r="G1406" s="198"/>
      <c r="I1406" s="15"/>
    </row>
    <row r="1407" spans="5:9" s="196" customFormat="1">
      <c r="E1407" s="197"/>
      <c r="F1407" s="15"/>
      <c r="G1407" s="198"/>
      <c r="I1407" s="15"/>
    </row>
    <row r="1408" spans="5:9" s="196" customFormat="1">
      <c r="E1408" s="197"/>
      <c r="F1408" s="15"/>
      <c r="G1408" s="198"/>
      <c r="I1408" s="15"/>
    </row>
    <row r="1409" spans="5:9" s="196" customFormat="1">
      <c r="E1409" s="197"/>
      <c r="F1409" s="15"/>
      <c r="G1409" s="198"/>
      <c r="I1409" s="15"/>
    </row>
    <row r="1410" spans="5:9" s="196" customFormat="1">
      <c r="E1410" s="197"/>
      <c r="F1410" s="15"/>
      <c r="G1410" s="198"/>
      <c r="I1410" s="15"/>
    </row>
    <row r="1411" spans="5:9" s="196" customFormat="1">
      <c r="E1411" s="197"/>
      <c r="F1411" s="15"/>
      <c r="G1411" s="198"/>
      <c r="I1411" s="15"/>
    </row>
    <row r="1412" spans="5:9" s="196" customFormat="1">
      <c r="E1412" s="197"/>
      <c r="F1412" s="15"/>
      <c r="G1412" s="198"/>
      <c r="I1412" s="15"/>
    </row>
    <row r="1413" spans="5:9" s="196" customFormat="1">
      <c r="E1413" s="197"/>
      <c r="F1413" s="15"/>
      <c r="G1413" s="198"/>
      <c r="I1413" s="15"/>
    </row>
    <row r="1414" spans="5:9" s="196" customFormat="1">
      <c r="E1414" s="197"/>
      <c r="F1414" s="15"/>
      <c r="G1414" s="198"/>
      <c r="I1414" s="15"/>
    </row>
    <row r="1415" spans="5:9" s="196" customFormat="1">
      <c r="E1415" s="197"/>
      <c r="F1415" s="15"/>
      <c r="G1415" s="198"/>
      <c r="I1415" s="15"/>
    </row>
    <row r="1416" spans="5:9" s="196" customFormat="1">
      <c r="E1416" s="197"/>
      <c r="F1416" s="15"/>
      <c r="G1416" s="198"/>
      <c r="I1416" s="15"/>
    </row>
    <row r="1417" spans="5:9" s="196" customFormat="1">
      <c r="E1417" s="197"/>
      <c r="F1417" s="15"/>
      <c r="G1417" s="198"/>
      <c r="I1417" s="15"/>
    </row>
    <row r="1418" spans="5:9" s="196" customFormat="1">
      <c r="E1418" s="197"/>
      <c r="F1418" s="15"/>
      <c r="G1418" s="198"/>
      <c r="I1418" s="15"/>
    </row>
    <row r="1419" spans="5:9" s="196" customFormat="1">
      <c r="E1419" s="197"/>
      <c r="F1419" s="15"/>
      <c r="G1419" s="198"/>
      <c r="I1419" s="15"/>
    </row>
    <row r="1420" spans="5:9" s="196" customFormat="1">
      <c r="E1420" s="197"/>
      <c r="F1420" s="15"/>
      <c r="G1420" s="198"/>
      <c r="I1420" s="15"/>
    </row>
    <row r="1421" spans="5:9" s="196" customFormat="1">
      <c r="E1421" s="197"/>
      <c r="F1421" s="15"/>
      <c r="G1421" s="198"/>
      <c r="I1421" s="15"/>
    </row>
    <row r="1422" spans="5:9" s="196" customFormat="1">
      <c r="E1422" s="197"/>
      <c r="F1422" s="15"/>
      <c r="G1422" s="198"/>
      <c r="I1422" s="15"/>
    </row>
    <row r="1423" spans="5:9" s="196" customFormat="1">
      <c r="E1423" s="197"/>
      <c r="F1423" s="15"/>
      <c r="G1423" s="198"/>
      <c r="I1423" s="15"/>
    </row>
    <row r="1424" spans="5:9" s="196" customFormat="1">
      <c r="E1424" s="197"/>
      <c r="F1424" s="15"/>
      <c r="G1424" s="198"/>
      <c r="I1424" s="15"/>
    </row>
    <row r="1425" spans="5:9" s="196" customFormat="1">
      <c r="E1425" s="197"/>
      <c r="F1425" s="15"/>
      <c r="G1425" s="198"/>
      <c r="I1425" s="15"/>
    </row>
    <row r="1426" spans="5:9" s="196" customFormat="1">
      <c r="E1426" s="197"/>
      <c r="F1426" s="15"/>
      <c r="G1426" s="198"/>
      <c r="I1426" s="15"/>
    </row>
    <row r="1427" spans="5:9" s="196" customFormat="1">
      <c r="E1427" s="197"/>
      <c r="F1427" s="15"/>
      <c r="G1427" s="198"/>
      <c r="I1427" s="15"/>
    </row>
    <row r="1428" spans="5:9" s="196" customFormat="1">
      <c r="E1428" s="197"/>
      <c r="F1428" s="15"/>
      <c r="G1428" s="198"/>
      <c r="I1428" s="15"/>
    </row>
    <row r="1429" spans="5:9" s="196" customFormat="1">
      <c r="E1429" s="197"/>
      <c r="F1429" s="15"/>
      <c r="G1429" s="198"/>
      <c r="I1429" s="15"/>
    </row>
    <row r="1430" spans="5:9" s="196" customFormat="1">
      <c r="E1430" s="197"/>
      <c r="F1430" s="15"/>
      <c r="G1430" s="198"/>
      <c r="I1430" s="15"/>
    </row>
    <row r="1431" spans="5:9" s="196" customFormat="1">
      <c r="E1431" s="197"/>
      <c r="F1431" s="15"/>
      <c r="G1431" s="198"/>
      <c r="I1431" s="15"/>
    </row>
    <row r="1432" spans="5:9" s="196" customFormat="1">
      <c r="E1432" s="197"/>
      <c r="F1432" s="15"/>
      <c r="G1432" s="198"/>
      <c r="I1432" s="15"/>
    </row>
    <row r="1433" spans="5:9" s="196" customFormat="1">
      <c r="E1433" s="197"/>
      <c r="F1433" s="15"/>
      <c r="G1433" s="198"/>
      <c r="I1433" s="15"/>
    </row>
    <row r="1434" spans="5:9" s="196" customFormat="1">
      <c r="E1434" s="197"/>
      <c r="F1434" s="15"/>
      <c r="G1434" s="198"/>
      <c r="I1434" s="15"/>
    </row>
    <row r="1435" spans="5:9" s="196" customFormat="1">
      <c r="E1435" s="197"/>
      <c r="F1435" s="15"/>
      <c r="G1435" s="198"/>
      <c r="I1435" s="15"/>
    </row>
    <row r="1436" spans="5:9" s="196" customFormat="1">
      <c r="E1436" s="197"/>
      <c r="F1436" s="15"/>
      <c r="G1436" s="198"/>
      <c r="I1436" s="15"/>
    </row>
    <row r="1437" spans="5:9" s="196" customFormat="1">
      <c r="E1437" s="197"/>
      <c r="F1437" s="15"/>
      <c r="G1437" s="198"/>
      <c r="I1437" s="15"/>
    </row>
    <row r="1438" spans="5:9" s="196" customFormat="1">
      <c r="E1438" s="197"/>
      <c r="F1438" s="15"/>
      <c r="G1438" s="198"/>
      <c r="I1438" s="15"/>
    </row>
    <row r="1439" spans="5:9" s="196" customFormat="1">
      <c r="E1439" s="197"/>
      <c r="F1439" s="15"/>
      <c r="G1439" s="198"/>
      <c r="I1439" s="15"/>
    </row>
    <row r="1440" spans="5:9" s="196" customFormat="1">
      <c r="E1440" s="197"/>
      <c r="F1440" s="15"/>
      <c r="G1440" s="198"/>
      <c r="I1440" s="15"/>
    </row>
    <row r="1441" spans="5:9" s="196" customFormat="1">
      <c r="E1441" s="197"/>
      <c r="F1441" s="15"/>
      <c r="G1441" s="198"/>
      <c r="I1441" s="15"/>
    </row>
    <row r="1442" spans="5:9" s="196" customFormat="1">
      <c r="E1442" s="197"/>
      <c r="F1442" s="15"/>
      <c r="G1442" s="198"/>
      <c r="I1442" s="15"/>
    </row>
    <row r="1443" spans="5:9" s="196" customFormat="1">
      <c r="E1443" s="197"/>
      <c r="F1443" s="15"/>
      <c r="G1443" s="198"/>
      <c r="I1443" s="15"/>
    </row>
    <row r="1444" spans="5:9" s="196" customFormat="1">
      <c r="E1444" s="197"/>
      <c r="F1444" s="15"/>
      <c r="G1444" s="198"/>
      <c r="I1444" s="15"/>
    </row>
    <row r="1445" spans="5:9" s="196" customFormat="1">
      <c r="E1445" s="197"/>
      <c r="F1445" s="15"/>
      <c r="G1445" s="198"/>
      <c r="I1445" s="15"/>
    </row>
    <row r="1446" spans="5:9" s="196" customFormat="1">
      <c r="E1446" s="197"/>
      <c r="F1446" s="15"/>
      <c r="G1446" s="198"/>
      <c r="I1446" s="15"/>
    </row>
    <row r="1447" spans="5:9" s="196" customFormat="1">
      <c r="E1447" s="197"/>
      <c r="F1447" s="15"/>
      <c r="G1447" s="198"/>
      <c r="I1447" s="15"/>
    </row>
    <row r="1448" spans="5:9" s="196" customFormat="1">
      <c r="E1448" s="197"/>
      <c r="F1448" s="15"/>
      <c r="G1448" s="198"/>
      <c r="I1448" s="15"/>
    </row>
    <row r="1449" spans="5:9" s="196" customFormat="1">
      <c r="E1449" s="197"/>
      <c r="F1449" s="15"/>
      <c r="G1449" s="198"/>
      <c r="I1449" s="15"/>
    </row>
    <row r="1450" spans="5:9" s="196" customFormat="1">
      <c r="E1450" s="197"/>
      <c r="F1450" s="15"/>
      <c r="G1450" s="198"/>
      <c r="I1450" s="15"/>
    </row>
    <row r="1451" spans="5:9" s="196" customFormat="1">
      <c r="E1451" s="197"/>
      <c r="F1451" s="15"/>
      <c r="G1451" s="198"/>
      <c r="I1451" s="15"/>
    </row>
    <row r="1452" spans="5:9" s="196" customFormat="1">
      <c r="E1452" s="197"/>
      <c r="F1452" s="15"/>
      <c r="G1452" s="198"/>
      <c r="I1452" s="15"/>
    </row>
    <row r="1453" spans="5:9" s="196" customFormat="1">
      <c r="E1453" s="197"/>
      <c r="F1453" s="15"/>
      <c r="G1453" s="198"/>
      <c r="I1453" s="15"/>
    </row>
    <row r="1454" spans="5:9" s="196" customFormat="1">
      <c r="E1454" s="197"/>
      <c r="F1454" s="15"/>
      <c r="G1454" s="198"/>
      <c r="I1454" s="15"/>
    </row>
    <row r="1455" spans="5:9" s="196" customFormat="1">
      <c r="E1455" s="197"/>
      <c r="F1455" s="15"/>
      <c r="G1455" s="198"/>
      <c r="I1455" s="15"/>
    </row>
    <row r="1456" spans="5:9" s="196" customFormat="1">
      <c r="E1456" s="197"/>
      <c r="F1456" s="15"/>
      <c r="G1456" s="198"/>
      <c r="I1456" s="15"/>
    </row>
    <row r="1457" spans="5:9" s="196" customFormat="1">
      <c r="E1457" s="197"/>
      <c r="F1457" s="15"/>
      <c r="G1457" s="198"/>
      <c r="I1457" s="15"/>
    </row>
    <row r="1458" spans="5:9" s="196" customFormat="1">
      <c r="E1458" s="197"/>
      <c r="F1458" s="15"/>
      <c r="G1458" s="198"/>
      <c r="I1458" s="15"/>
    </row>
    <row r="1459" spans="5:9" s="196" customFormat="1">
      <c r="E1459" s="197"/>
      <c r="F1459" s="15"/>
      <c r="G1459" s="198"/>
      <c r="I1459" s="15"/>
    </row>
    <row r="1460" spans="5:9" s="196" customFormat="1">
      <c r="E1460" s="197"/>
      <c r="F1460" s="15"/>
      <c r="G1460" s="198"/>
      <c r="I1460" s="15"/>
    </row>
    <row r="1461" spans="5:9" s="196" customFormat="1">
      <c r="E1461" s="197"/>
      <c r="F1461" s="15"/>
      <c r="G1461" s="198"/>
      <c r="I1461" s="15"/>
    </row>
    <row r="1462" spans="5:9" s="196" customFormat="1">
      <c r="E1462" s="197"/>
      <c r="F1462" s="15"/>
      <c r="G1462" s="198"/>
      <c r="I1462" s="15"/>
    </row>
    <row r="1463" spans="5:9" s="196" customFormat="1">
      <c r="E1463" s="197"/>
      <c r="F1463" s="15"/>
      <c r="G1463" s="198"/>
      <c r="I1463" s="15"/>
    </row>
    <row r="1464" spans="5:9" s="196" customFormat="1">
      <c r="E1464" s="197"/>
      <c r="F1464" s="15"/>
      <c r="G1464" s="198"/>
      <c r="I1464" s="15"/>
    </row>
    <row r="1465" spans="5:9" s="196" customFormat="1">
      <c r="E1465" s="197"/>
      <c r="F1465" s="15"/>
      <c r="G1465" s="198"/>
      <c r="I1465" s="15"/>
    </row>
    <row r="1466" spans="5:9" s="196" customFormat="1">
      <c r="E1466" s="197"/>
      <c r="F1466" s="15"/>
      <c r="G1466" s="198"/>
      <c r="I1466" s="15"/>
    </row>
    <row r="1467" spans="5:9" s="196" customFormat="1">
      <c r="E1467" s="197"/>
      <c r="F1467" s="15"/>
      <c r="G1467" s="198"/>
      <c r="I1467" s="15"/>
    </row>
    <row r="1468" spans="5:9" s="196" customFormat="1">
      <c r="E1468" s="197"/>
      <c r="F1468" s="15"/>
      <c r="G1468" s="198"/>
      <c r="I1468" s="15"/>
    </row>
    <row r="1469" spans="5:9" s="196" customFormat="1">
      <c r="E1469" s="197"/>
      <c r="F1469" s="15"/>
      <c r="G1469" s="198"/>
      <c r="I1469" s="15"/>
    </row>
    <row r="1470" spans="5:9" s="196" customFormat="1">
      <c r="E1470" s="197"/>
      <c r="F1470" s="15"/>
      <c r="G1470" s="198"/>
      <c r="I1470" s="15"/>
    </row>
    <row r="1471" spans="5:9" s="196" customFormat="1">
      <c r="E1471" s="197"/>
      <c r="F1471" s="15"/>
      <c r="G1471" s="198"/>
      <c r="I1471" s="15"/>
    </row>
    <row r="1472" spans="5:9" s="196" customFormat="1">
      <c r="E1472" s="197"/>
      <c r="F1472" s="15"/>
      <c r="G1472" s="198"/>
      <c r="I1472" s="15"/>
    </row>
    <row r="1473" spans="5:9" s="196" customFormat="1">
      <c r="E1473" s="197"/>
      <c r="F1473" s="15"/>
      <c r="G1473" s="198"/>
      <c r="I1473" s="15"/>
    </row>
    <row r="1474" spans="5:9" s="196" customFormat="1">
      <c r="E1474" s="197"/>
      <c r="F1474" s="15"/>
      <c r="G1474" s="198"/>
      <c r="I1474" s="15"/>
    </row>
    <row r="1475" spans="5:9" s="196" customFormat="1">
      <c r="E1475" s="197"/>
      <c r="F1475" s="15"/>
      <c r="G1475" s="198"/>
      <c r="I1475" s="15"/>
    </row>
    <row r="1476" spans="5:9" s="196" customFormat="1">
      <c r="E1476" s="197"/>
      <c r="F1476" s="15"/>
      <c r="G1476" s="198"/>
      <c r="I1476" s="15"/>
    </row>
    <row r="1477" spans="5:9" s="196" customFormat="1">
      <c r="E1477" s="197"/>
      <c r="F1477" s="15"/>
      <c r="G1477" s="198"/>
      <c r="I1477" s="15"/>
    </row>
    <row r="1478" spans="5:9" s="196" customFormat="1">
      <c r="E1478" s="197"/>
      <c r="F1478" s="15"/>
      <c r="G1478" s="198"/>
      <c r="I1478" s="15"/>
    </row>
    <row r="1479" spans="5:9" s="196" customFormat="1">
      <c r="E1479" s="197"/>
      <c r="F1479" s="15"/>
      <c r="G1479" s="198"/>
      <c r="I1479" s="15"/>
    </row>
    <row r="1480" spans="5:9" s="196" customFormat="1">
      <c r="E1480" s="197"/>
      <c r="F1480" s="15"/>
      <c r="G1480" s="198"/>
      <c r="I1480" s="15"/>
    </row>
    <row r="1481" spans="5:9" s="196" customFormat="1">
      <c r="E1481" s="197"/>
      <c r="F1481" s="15"/>
      <c r="G1481" s="198"/>
      <c r="I1481" s="15"/>
    </row>
    <row r="1482" spans="5:9" s="196" customFormat="1">
      <c r="E1482" s="197"/>
      <c r="F1482" s="15"/>
      <c r="G1482" s="198"/>
      <c r="I1482" s="15"/>
    </row>
    <row r="1483" spans="5:9" s="196" customFormat="1">
      <c r="E1483" s="197"/>
      <c r="F1483" s="15"/>
      <c r="G1483" s="198"/>
      <c r="I1483" s="15"/>
    </row>
    <row r="1484" spans="5:9" s="196" customFormat="1">
      <c r="E1484" s="197"/>
      <c r="F1484" s="15"/>
      <c r="G1484" s="198"/>
      <c r="I1484" s="15"/>
    </row>
    <row r="1485" spans="5:9" s="196" customFormat="1">
      <c r="E1485" s="197"/>
      <c r="F1485" s="15"/>
      <c r="G1485" s="198"/>
      <c r="I1485" s="15"/>
    </row>
    <row r="1486" spans="5:9" s="196" customFormat="1">
      <c r="E1486" s="197"/>
      <c r="F1486" s="15"/>
      <c r="G1486" s="198"/>
      <c r="I1486" s="15"/>
    </row>
    <row r="1487" spans="5:9" s="196" customFormat="1">
      <c r="E1487" s="197"/>
      <c r="F1487" s="15"/>
      <c r="G1487" s="198"/>
      <c r="I1487" s="15"/>
    </row>
    <row r="1488" spans="5:9" s="196" customFormat="1">
      <c r="E1488" s="197"/>
      <c r="F1488" s="15"/>
      <c r="G1488" s="198"/>
      <c r="I1488" s="15"/>
    </row>
    <row r="1489" spans="5:9" s="196" customFormat="1">
      <c r="E1489" s="197"/>
      <c r="F1489" s="15"/>
      <c r="G1489" s="198"/>
      <c r="I1489" s="15"/>
    </row>
    <row r="1490" spans="5:9" s="196" customFormat="1">
      <c r="E1490" s="197"/>
      <c r="F1490" s="15"/>
      <c r="G1490" s="198"/>
      <c r="I1490" s="15"/>
    </row>
    <row r="1491" spans="5:9" s="196" customFormat="1">
      <c r="E1491" s="197"/>
      <c r="F1491" s="15"/>
      <c r="G1491" s="198"/>
      <c r="I1491" s="15"/>
    </row>
    <row r="1492" spans="5:9" s="196" customFormat="1">
      <c r="E1492" s="197"/>
      <c r="F1492" s="15"/>
      <c r="G1492" s="198"/>
      <c r="I1492" s="15"/>
    </row>
    <row r="1493" spans="5:9" s="196" customFormat="1">
      <c r="E1493" s="197"/>
      <c r="F1493" s="15"/>
      <c r="G1493" s="198"/>
      <c r="I1493" s="15"/>
    </row>
    <row r="1494" spans="5:9" s="196" customFormat="1">
      <c r="E1494" s="197"/>
      <c r="F1494" s="15"/>
      <c r="G1494" s="198"/>
      <c r="I1494" s="15"/>
    </row>
    <row r="1495" spans="5:9" s="196" customFormat="1">
      <c r="E1495" s="197"/>
      <c r="F1495" s="15"/>
      <c r="G1495" s="198"/>
      <c r="I1495" s="15"/>
    </row>
    <row r="1496" spans="5:9" s="196" customFormat="1">
      <c r="E1496" s="197"/>
      <c r="F1496" s="15"/>
      <c r="G1496" s="198"/>
      <c r="I1496" s="15"/>
    </row>
    <row r="1497" spans="5:9" s="196" customFormat="1">
      <c r="E1497" s="197"/>
      <c r="F1497" s="15"/>
      <c r="G1497" s="198"/>
      <c r="I1497" s="15"/>
    </row>
    <row r="1498" spans="5:9" s="196" customFormat="1">
      <c r="E1498" s="197"/>
      <c r="F1498" s="15"/>
      <c r="G1498" s="198"/>
      <c r="I1498" s="15"/>
    </row>
    <row r="1499" spans="5:9" s="196" customFormat="1">
      <c r="E1499" s="197"/>
      <c r="F1499" s="15"/>
      <c r="G1499" s="198"/>
      <c r="I1499" s="15"/>
    </row>
    <row r="1500" spans="5:9" s="196" customFormat="1">
      <c r="E1500" s="197"/>
      <c r="F1500" s="15"/>
      <c r="G1500" s="198"/>
      <c r="I1500" s="15"/>
    </row>
    <row r="1501" spans="5:9" s="196" customFormat="1">
      <c r="E1501" s="197"/>
      <c r="F1501" s="15"/>
      <c r="G1501" s="198"/>
      <c r="I1501" s="15"/>
    </row>
    <row r="1502" spans="5:9" s="196" customFormat="1">
      <c r="E1502" s="197"/>
      <c r="F1502" s="15"/>
      <c r="G1502" s="198"/>
      <c r="I1502" s="15"/>
    </row>
    <row r="1503" spans="5:9" s="196" customFormat="1">
      <c r="E1503" s="197"/>
      <c r="F1503" s="15"/>
      <c r="G1503" s="198"/>
      <c r="I1503" s="15"/>
    </row>
    <row r="1504" spans="5:9" s="196" customFormat="1">
      <c r="E1504" s="197"/>
      <c r="F1504" s="15"/>
      <c r="G1504" s="198"/>
      <c r="I1504" s="15"/>
    </row>
    <row r="1505" spans="5:9" s="196" customFormat="1">
      <c r="E1505" s="197"/>
      <c r="F1505" s="15"/>
      <c r="G1505" s="198"/>
      <c r="I1505" s="15"/>
    </row>
    <row r="1506" spans="5:9" s="196" customFormat="1">
      <c r="E1506" s="197"/>
      <c r="F1506" s="15"/>
      <c r="G1506" s="198"/>
      <c r="I1506" s="15"/>
    </row>
    <row r="1507" spans="5:9" s="196" customFormat="1">
      <c r="E1507" s="197"/>
      <c r="F1507" s="15"/>
      <c r="G1507" s="198"/>
      <c r="I1507" s="15"/>
    </row>
    <row r="1508" spans="5:9" s="196" customFormat="1">
      <c r="E1508" s="197"/>
      <c r="F1508" s="15"/>
      <c r="G1508" s="198"/>
      <c r="I1508" s="15"/>
    </row>
    <row r="1509" spans="5:9" s="196" customFormat="1">
      <c r="E1509" s="197"/>
      <c r="F1509" s="15"/>
      <c r="G1509" s="198"/>
      <c r="I1509" s="15"/>
    </row>
    <row r="1510" spans="5:9" s="196" customFormat="1">
      <c r="E1510" s="197"/>
      <c r="F1510" s="15"/>
      <c r="G1510" s="198"/>
      <c r="I1510" s="15"/>
    </row>
    <row r="1511" spans="5:9" s="196" customFormat="1">
      <c r="E1511" s="197"/>
      <c r="F1511" s="15"/>
      <c r="G1511" s="198"/>
      <c r="I1511" s="15"/>
    </row>
    <row r="1512" spans="5:9" s="196" customFormat="1">
      <c r="E1512" s="197"/>
      <c r="F1512" s="15"/>
      <c r="G1512" s="198"/>
      <c r="I1512" s="15"/>
    </row>
    <row r="1513" spans="5:9" s="196" customFormat="1">
      <c r="E1513" s="197"/>
      <c r="F1513" s="15"/>
      <c r="G1513" s="198"/>
      <c r="I1513" s="15"/>
    </row>
    <row r="1514" spans="5:9" s="196" customFormat="1">
      <c r="E1514" s="197"/>
      <c r="F1514" s="15"/>
      <c r="G1514" s="198"/>
      <c r="I1514" s="15"/>
    </row>
    <row r="1515" spans="5:9" s="196" customFormat="1">
      <c r="E1515" s="197"/>
      <c r="F1515" s="15"/>
      <c r="G1515" s="198"/>
      <c r="I1515" s="15"/>
    </row>
    <row r="1516" spans="5:9" s="196" customFormat="1">
      <c r="E1516" s="197"/>
      <c r="F1516" s="15"/>
      <c r="G1516" s="198"/>
      <c r="I1516" s="15"/>
    </row>
    <row r="1517" spans="5:9" s="196" customFormat="1">
      <c r="E1517" s="197"/>
      <c r="F1517" s="15"/>
      <c r="G1517" s="198"/>
      <c r="I1517" s="15"/>
    </row>
    <row r="1518" spans="5:9" s="196" customFormat="1">
      <c r="E1518" s="197"/>
      <c r="F1518" s="15"/>
      <c r="G1518" s="198"/>
      <c r="I1518" s="15"/>
    </row>
    <row r="1519" spans="5:9" s="196" customFormat="1">
      <c r="E1519" s="197"/>
      <c r="F1519" s="15"/>
      <c r="G1519" s="198"/>
      <c r="I1519" s="15"/>
    </row>
    <row r="1520" spans="5:9" s="196" customFormat="1">
      <c r="E1520" s="197"/>
      <c r="F1520" s="15"/>
      <c r="G1520" s="198"/>
      <c r="I1520" s="15"/>
    </row>
    <row r="1521" spans="5:9" s="196" customFormat="1">
      <c r="E1521" s="197"/>
      <c r="F1521" s="15"/>
      <c r="G1521" s="198"/>
      <c r="I1521" s="15"/>
    </row>
    <row r="1522" spans="5:9" s="196" customFormat="1">
      <c r="E1522" s="197"/>
      <c r="F1522" s="15"/>
      <c r="G1522" s="198"/>
      <c r="I1522" s="15"/>
    </row>
    <row r="1523" spans="5:9" s="196" customFormat="1">
      <c r="E1523" s="197"/>
      <c r="F1523" s="15"/>
      <c r="G1523" s="198"/>
      <c r="I1523" s="15"/>
    </row>
    <row r="1524" spans="5:9" s="196" customFormat="1">
      <c r="E1524" s="197"/>
      <c r="F1524" s="15"/>
      <c r="G1524" s="198"/>
      <c r="I1524" s="15"/>
    </row>
    <row r="1525" spans="5:9" s="196" customFormat="1">
      <c r="E1525" s="197"/>
      <c r="F1525" s="15"/>
      <c r="G1525" s="198"/>
      <c r="I1525" s="15"/>
    </row>
    <row r="1526" spans="5:9" s="196" customFormat="1">
      <c r="E1526" s="197"/>
      <c r="F1526" s="15"/>
      <c r="G1526" s="198"/>
      <c r="I1526" s="15"/>
    </row>
    <row r="1527" spans="5:9" s="196" customFormat="1">
      <c r="E1527" s="197"/>
      <c r="F1527" s="15"/>
      <c r="G1527" s="198"/>
      <c r="I1527" s="15"/>
    </row>
    <row r="1528" spans="5:9" s="196" customFormat="1">
      <c r="E1528" s="197"/>
      <c r="F1528" s="15"/>
      <c r="G1528" s="198"/>
      <c r="I1528" s="15"/>
    </row>
    <row r="1529" spans="5:9" s="196" customFormat="1">
      <c r="E1529" s="197"/>
      <c r="F1529" s="15"/>
      <c r="G1529" s="198"/>
      <c r="I1529" s="15"/>
    </row>
    <row r="1530" spans="5:9" s="196" customFormat="1">
      <c r="E1530" s="197"/>
      <c r="F1530" s="15"/>
      <c r="G1530" s="198"/>
      <c r="I1530" s="15"/>
    </row>
    <row r="1531" spans="5:9" s="196" customFormat="1">
      <c r="E1531" s="197"/>
      <c r="F1531" s="15"/>
      <c r="G1531" s="198"/>
      <c r="I1531" s="15"/>
    </row>
    <row r="1532" spans="5:9" s="196" customFormat="1">
      <c r="E1532" s="197"/>
      <c r="F1532" s="15"/>
      <c r="G1532" s="198"/>
      <c r="I1532" s="15"/>
    </row>
    <row r="1533" spans="5:9" s="196" customFormat="1">
      <c r="E1533" s="197"/>
      <c r="F1533" s="15"/>
      <c r="G1533" s="198"/>
      <c r="I1533" s="15"/>
    </row>
    <row r="1534" spans="5:9" s="196" customFormat="1">
      <c r="E1534" s="197"/>
      <c r="F1534" s="15"/>
      <c r="G1534" s="198"/>
      <c r="I1534" s="15"/>
    </row>
    <row r="1535" spans="5:9" s="196" customFormat="1">
      <c r="E1535" s="197"/>
      <c r="F1535" s="15"/>
      <c r="G1535" s="198"/>
      <c r="I1535" s="15"/>
    </row>
    <row r="1536" spans="5:9" s="196" customFormat="1">
      <c r="E1536" s="197"/>
      <c r="F1536" s="15"/>
      <c r="G1536" s="198"/>
      <c r="I1536" s="15"/>
    </row>
    <row r="1537" spans="5:9" s="196" customFormat="1">
      <c r="E1537" s="197"/>
      <c r="F1537" s="15"/>
      <c r="G1537" s="198"/>
      <c r="I1537" s="15"/>
    </row>
    <row r="1538" spans="5:9" s="196" customFormat="1">
      <c r="E1538" s="197"/>
      <c r="F1538" s="15"/>
      <c r="G1538" s="198"/>
      <c r="I1538" s="15"/>
    </row>
    <row r="1539" spans="5:9" s="196" customFormat="1">
      <c r="E1539" s="197"/>
      <c r="F1539" s="15"/>
      <c r="G1539" s="198"/>
      <c r="I1539" s="15"/>
    </row>
    <row r="1540" spans="5:9" s="196" customFormat="1">
      <c r="E1540" s="197"/>
      <c r="F1540" s="15"/>
      <c r="G1540" s="198"/>
      <c r="I1540" s="15"/>
    </row>
    <row r="1541" spans="5:9" s="196" customFormat="1">
      <c r="E1541" s="197"/>
      <c r="F1541" s="15"/>
      <c r="G1541" s="198"/>
      <c r="I1541" s="15"/>
    </row>
    <row r="1542" spans="5:9" s="196" customFormat="1">
      <c r="E1542" s="197"/>
      <c r="F1542" s="15"/>
      <c r="G1542" s="198"/>
      <c r="I1542" s="15"/>
    </row>
    <row r="1543" spans="5:9" s="196" customFormat="1">
      <c r="E1543" s="197"/>
      <c r="F1543" s="15"/>
      <c r="G1543" s="198"/>
      <c r="I1543" s="15"/>
    </row>
    <row r="1544" spans="5:9" s="196" customFormat="1">
      <c r="E1544" s="197"/>
      <c r="F1544" s="15"/>
      <c r="G1544" s="198"/>
      <c r="I1544" s="15"/>
    </row>
    <row r="1545" spans="5:9" s="196" customFormat="1">
      <c r="E1545" s="197"/>
      <c r="F1545" s="15"/>
      <c r="G1545" s="198"/>
      <c r="I1545" s="15"/>
    </row>
    <row r="1546" spans="5:9" s="196" customFormat="1">
      <c r="E1546" s="197"/>
      <c r="F1546" s="15"/>
      <c r="G1546" s="198"/>
      <c r="I1546" s="15"/>
    </row>
    <row r="1547" spans="5:9" s="196" customFormat="1">
      <c r="E1547" s="197"/>
      <c r="F1547" s="15"/>
      <c r="G1547" s="198"/>
      <c r="I1547" s="15"/>
    </row>
    <row r="1548" spans="5:9" s="196" customFormat="1">
      <c r="E1548" s="197"/>
      <c r="F1548" s="15"/>
      <c r="G1548" s="198"/>
      <c r="I1548" s="15"/>
    </row>
    <row r="1549" spans="5:9" s="196" customFormat="1">
      <c r="E1549" s="197"/>
      <c r="F1549" s="15"/>
      <c r="G1549" s="198"/>
      <c r="I1549" s="15"/>
    </row>
    <row r="1550" spans="5:9" s="196" customFormat="1">
      <c r="E1550" s="197"/>
      <c r="F1550" s="15"/>
      <c r="G1550" s="198"/>
      <c r="I1550" s="15"/>
    </row>
    <row r="1551" spans="5:9" s="196" customFormat="1">
      <c r="E1551" s="197"/>
      <c r="F1551" s="15"/>
      <c r="G1551" s="198"/>
      <c r="I1551" s="15"/>
    </row>
    <row r="1552" spans="5:9" s="196" customFormat="1">
      <c r="E1552" s="197"/>
      <c r="F1552" s="15"/>
      <c r="G1552" s="198"/>
      <c r="I1552" s="15"/>
    </row>
    <row r="1553" spans="5:9" s="196" customFormat="1">
      <c r="E1553" s="197"/>
      <c r="F1553" s="15"/>
      <c r="G1553" s="198"/>
      <c r="I1553" s="15"/>
    </row>
    <row r="1554" spans="5:9" s="196" customFormat="1">
      <c r="E1554" s="197"/>
      <c r="F1554" s="15"/>
      <c r="G1554" s="198"/>
      <c r="I1554" s="15"/>
    </row>
    <row r="1555" spans="5:9" s="196" customFormat="1">
      <c r="E1555" s="197"/>
      <c r="F1555" s="15"/>
      <c r="G1555" s="198"/>
      <c r="I1555" s="15"/>
    </row>
    <row r="1556" spans="5:9" s="196" customFormat="1">
      <c r="E1556" s="197"/>
      <c r="F1556" s="15"/>
      <c r="G1556" s="198"/>
      <c r="I1556" s="15"/>
    </row>
    <row r="1557" spans="5:9" s="196" customFormat="1">
      <c r="E1557" s="197"/>
      <c r="F1557" s="15"/>
      <c r="G1557" s="198"/>
      <c r="I1557" s="15"/>
    </row>
    <row r="1558" spans="5:9" s="196" customFormat="1">
      <c r="E1558" s="197"/>
      <c r="F1558" s="15"/>
      <c r="G1558" s="198"/>
      <c r="I1558" s="15"/>
    </row>
    <row r="1559" spans="5:9" s="196" customFormat="1">
      <c r="E1559" s="197"/>
      <c r="F1559" s="15"/>
      <c r="G1559" s="198"/>
      <c r="I1559" s="15"/>
    </row>
    <row r="1560" spans="5:9" s="196" customFormat="1">
      <c r="E1560" s="197"/>
      <c r="F1560" s="15"/>
      <c r="G1560" s="198"/>
      <c r="I1560" s="15"/>
    </row>
    <row r="1561" spans="5:9" s="196" customFormat="1">
      <c r="E1561" s="197"/>
      <c r="F1561" s="15"/>
      <c r="G1561" s="198"/>
      <c r="I1561" s="15"/>
    </row>
    <row r="1562" spans="5:9" s="196" customFormat="1">
      <c r="E1562" s="197"/>
      <c r="F1562" s="15"/>
      <c r="G1562" s="198"/>
      <c r="I1562" s="15"/>
    </row>
    <row r="1563" spans="5:9" s="196" customFormat="1">
      <c r="E1563" s="197"/>
      <c r="F1563" s="15"/>
      <c r="G1563" s="198"/>
      <c r="I1563" s="15"/>
    </row>
    <row r="1564" spans="5:9" s="196" customFormat="1">
      <c r="E1564" s="197"/>
      <c r="F1564" s="15"/>
      <c r="G1564" s="198"/>
      <c r="I1564" s="15"/>
    </row>
    <row r="1565" spans="5:9" s="196" customFormat="1">
      <c r="E1565" s="197"/>
      <c r="F1565" s="15"/>
      <c r="G1565" s="198"/>
      <c r="I1565" s="15"/>
    </row>
    <row r="1566" spans="5:9" s="196" customFormat="1">
      <c r="E1566" s="197"/>
      <c r="F1566" s="15"/>
      <c r="G1566" s="198"/>
      <c r="I1566" s="15"/>
    </row>
    <row r="1567" spans="5:9" s="196" customFormat="1">
      <c r="E1567" s="197"/>
      <c r="F1567" s="15"/>
      <c r="G1567" s="198"/>
      <c r="I1567" s="15"/>
    </row>
    <row r="1568" spans="5:9" s="196" customFormat="1">
      <c r="E1568" s="197"/>
      <c r="F1568" s="15"/>
      <c r="G1568" s="198"/>
      <c r="I1568" s="15"/>
    </row>
    <row r="1569" spans="5:9" s="196" customFormat="1">
      <c r="E1569" s="197"/>
      <c r="F1569" s="15"/>
      <c r="G1569" s="198"/>
      <c r="I1569" s="15"/>
    </row>
    <row r="1570" spans="5:9" s="196" customFormat="1">
      <c r="E1570" s="197"/>
      <c r="F1570" s="15"/>
      <c r="G1570" s="198"/>
      <c r="I1570" s="15"/>
    </row>
    <row r="1571" spans="5:9" s="196" customFormat="1">
      <c r="E1571" s="197"/>
      <c r="F1571" s="15"/>
      <c r="G1571" s="198"/>
      <c r="I1571" s="15"/>
    </row>
    <row r="1572" spans="5:9" s="196" customFormat="1">
      <c r="E1572" s="197"/>
      <c r="F1572" s="15"/>
      <c r="G1572" s="198"/>
      <c r="I1572" s="15"/>
    </row>
    <row r="1573" spans="5:9" s="196" customFormat="1">
      <c r="E1573" s="197"/>
      <c r="F1573" s="15"/>
      <c r="G1573" s="198"/>
      <c r="I1573" s="15"/>
    </row>
    <row r="1574" spans="5:9" s="196" customFormat="1">
      <c r="E1574" s="197"/>
      <c r="F1574" s="15"/>
      <c r="G1574" s="198"/>
      <c r="I1574" s="15"/>
    </row>
    <row r="1575" spans="5:9" s="196" customFormat="1">
      <c r="E1575" s="197"/>
      <c r="F1575" s="15"/>
      <c r="G1575" s="198"/>
      <c r="I1575" s="15"/>
    </row>
    <row r="1576" spans="5:9" s="196" customFormat="1">
      <c r="E1576" s="197"/>
      <c r="F1576" s="15"/>
      <c r="G1576" s="198"/>
      <c r="I1576" s="15"/>
    </row>
    <row r="1577" spans="5:9" s="196" customFormat="1">
      <c r="E1577" s="197"/>
      <c r="F1577" s="15"/>
      <c r="G1577" s="198"/>
      <c r="I1577" s="15"/>
    </row>
    <row r="1578" spans="5:9" s="196" customFormat="1">
      <c r="E1578" s="197"/>
      <c r="F1578" s="15"/>
      <c r="G1578" s="198"/>
      <c r="I1578" s="15"/>
    </row>
    <row r="1579" spans="5:9" s="196" customFormat="1">
      <c r="E1579" s="197"/>
      <c r="F1579" s="15"/>
      <c r="G1579" s="198"/>
      <c r="I1579" s="15"/>
    </row>
    <row r="1580" spans="5:9" s="196" customFormat="1">
      <c r="E1580" s="197"/>
      <c r="F1580" s="15"/>
      <c r="G1580" s="198"/>
      <c r="I1580" s="15"/>
    </row>
    <row r="1581" spans="5:9" s="196" customFormat="1">
      <c r="E1581" s="197"/>
      <c r="F1581" s="15"/>
      <c r="G1581" s="198"/>
      <c r="I1581" s="15"/>
    </row>
    <row r="1582" spans="5:9" s="196" customFormat="1">
      <c r="E1582" s="197"/>
      <c r="F1582" s="15"/>
      <c r="G1582" s="198"/>
      <c r="I1582" s="15"/>
    </row>
    <row r="1583" spans="5:9" s="196" customFormat="1">
      <c r="E1583" s="197"/>
      <c r="F1583" s="15"/>
      <c r="G1583" s="198"/>
      <c r="I1583" s="15"/>
    </row>
    <row r="1584" spans="5:9" s="196" customFormat="1">
      <c r="E1584" s="197"/>
      <c r="F1584" s="15"/>
      <c r="G1584" s="198"/>
      <c r="I1584" s="15"/>
    </row>
    <row r="1585" spans="5:9" s="196" customFormat="1">
      <c r="E1585" s="197"/>
      <c r="F1585" s="15"/>
      <c r="G1585" s="198"/>
      <c r="I1585" s="15"/>
    </row>
    <row r="1586" spans="5:9" s="196" customFormat="1">
      <c r="E1586" s="197"/>
      <c r="F1586" s="15"/>
      <c r="G1586" s="198"/>
      <c r="I1586" s="15"/>
    </row>
    <row r="1587" spans="5:9" s="196" customFormat="1">
      <c r="E1587" s="197"/>
      <c r="F1587" s="15"/>
      <c r="G1587" s="198"/>
      <c r="I1587" s="15"/>
    </row>
    <row r="1588" spans="5:9" s="196" customFormat="1">
      <c r="E1588" s="197"/>
      <c r="F1588" s="15"/>
      <c r="G1588" s="198"/>
      <c r="I1588" s="15"/>
    </row>
    <row r="1589" spans="5:9" s="196" customFormat="1">
      <c r="E1589" s="197"/>
      <c r="F1589" s="15"/>
      <c r="G1589" s="198"/>
      <c r="I1589" s="15"/>
    </row>
    <row r="1590" spans="5:9" s="196" customFormat="1">
      <c r="E1590" s="197"/>
      <c r="F1590" s="15"/>
      <c r="G1590" s="198"/>
      <c r="I1590" s="15"/>
    </row>
    <row r="1591" spans="5:9" s="196" customFormat="1">
      <c r="E1591" s="197"/>
      <c r="F1591" s="15"/>
      <c r="G1591" s="198"/>
      <c r="I1591" s="15"/>
    </row>
    <row r="1592" spans="5:9" s="196" customFormat="1">
      <c r="E1592" s="197"/>
      <c r="F1592" s="15"/>
      <c r="G1592" s="198"/>
      <c r="I1592" s="15"/>
    </row>
    <row r="1593" spans="5:9" s="196" customFormat="1">
      <c r="E1593" s="197"/>
      <c r="F1593" s="15"/>
      <c r="G1593" s="198"/>
      <c r="I1593" s="15"/>
    </row>
    <row r="1594" spans="5:9" s="196" customFormat="1">
      <c r="E1594" s="197"/>
      <c r="F1594" s="15"/>
      <c r="G1594" s="198"/>
      <c r="I1594" s="15"/>
    </row>
    <row r="1595" spans="5:9" s="196" customFormat="1">
      <c r="E1595" s="197"/>
      <c r="F1595" s="15"/>
      <c r="G1595" s="198"/>
      <c r="I1595" s="15"/>
    </row>
    <row r="1596" spans="5:9" s="196" customFormat="1">
      <c r="E1596" s="197"/>
      <c r="F1596" s="15"/>
      <c r="G1596" s="198"/>
      <c r="I1596" s="15"/>
    </row>
    <row r="1597" spans="5:9" s="196" customFormat="1">
      <c r="E1597" s="197"/>
      <c r="F1597" s="15"/>
      <c r="G1597" s="198"/>
      <c r="I1597" s="15"/>
    </row>
    <row r="1598" spans="5:9" s="196" customFormat="1">
      <c r="E1598" s="197"/>
      <c r="F1598" s="15"/>
      <c r="G1598" s="198"/>
      <c r="I1598" s="15"/>
    </row>
    <row r="1599" spans="5:9" s="196" customFormat="1">
      <c r="E1599" s="197"/>
      <c r="F1599" s="15"/>
      <c r="G1599" s="198"/>
      <c r="I1599" s="15"/>
    </row>
    <row r="1600" spans="5:9" s="196" customFormat="1">
      <c r="E1600" s="197"/>
      <c r="F1600" s="15"/>
      <c r="G1600" s="198"/>
      <c r="I1600" s="15"/>
    </row>
    <row r="1601" spans="5:9" s="196" customFormat="1">
      <c r="E1601" s="197"/>
      <c r="F1601" s="15"/>
      <c r="G1601" s="198"/>
      <c r="I1601" s="15"/>
    </row>
    <row r="1602" spans="5:9" s="196" customFormat="1">
      <c r="E1602" s="197"/>
      <c r="F1602" s="15"/>
      <c r="G1602" s="198"/>
      <c r="I1602" s="15"/>
    </row>
    <row r="1603" spans="5:9" s="196" customFormat="1">
      <c r="E1603" s="197"/>
      <c r="F1603" s="15"/>
      <c r="G1603" s="198"/>
      <c r="I1603" s="15"/>
    </row>
    <row r="1604" spans="5:9" s="196" customFormat="1">
      <c r="E1604" s="197"/>
      <c r="F1604" s="15"/>
      <c r="G1604" s="198"/>
      <c r="I1604" s="15"/>
    </row>
    <row r="1605" spans="5:9" s="196" customFormat="1">
      <c r="E1605" s="197"/>
      <c r="F1605" s="15"/>
      <c r="G1605" s="198"/>
      <c r="I1605" s="15"/>
    </row>
    <row r="1606" spans="5:9" s="196" customFormat="1">
      <c r="E1606" s="197"/>
      <c r="F1606" s="15"/>
      <c r="G1606" s="198"/>
      <c r="I1606" s="15"/>
    </row>
    <row r="1607" spans="5:9" s="196" customFormat="1">
      <c r="E1607" s="197"/>
      <c r="F1607" s="15"/>
      <c r="G1607" s="198"/>
      <c r="I1607" s="15"/>
    </row>
    <row r="1608" spans="5:9" s="196" customFormat="1">
      <c r="E1608" s="197"/>
      <c r="F1608" s="15"/>
      <c r="G1608" s="198"/>
      <c r="I1608" s="15"/>
    </row>
    <row r="1609" spans="5:9" s="196" customFormat="1">
      <c r="E1609" s="197"/>
      <c r="F1609" s="15"/>
      <c r="G1609" s="198"/>
      <c r="I1609" s="15"/>
    </row>
    <row r="1610" spans="5:9" s="196" customFormat="1">
      <c r="E1610" s="197"/>
      <c r="F1610" s="15"/>
      <c r="G1610" s="198"/>
      <c r="I1610" s="15"/>
    </row>
    <row r="1611" spans="5:9" s="196" customFormat="1">
      <c r="E1611" s="197"/>
      <c r="F1611" s="15"/>
      <c r="G1611" s="198"/>
      <c r="I1611" s="15"/>
    </row>
    <row r="1612" spans="5:9" s="196" customFormat="1">
      <c r="E1612" s="197"/>
      <c r="F1612" s="15"/>
      <c r="G1612" s="198"/>
      <c r="I1612" s="15"/>
    </row>
    <row r="1613" spans="5:9" s="196" customFormat="1">
      <c r="E1613" s="197"/>
      <c r="F1613" s="15"/>
      <c r="G1613" s="198"/>
      <c r="I1613" s="15"/>
    </row>
    <row r="1614" spans="5:9" s="196" customFormat="1">
      <c r="E1614" s="197"/>
      <c r="F1614" s="15"/>
      <c r="G1614" s="198"/>
      <c r="I1614" s="15"/>
    </row>
    <row r="1615" spans="5:9" s="196" customFormat="1">
      <c r="E1615" s="197"/>
      <c r="F1615" s="15"/>
      <c r="G1615" s="198"/>
      <c r="I1615" s="15"/>
    </row>
    <row r="1616" spans="5:9" s="196" customFormat="1">
      <c r="E1616" s="197"/>
      <c r="F1616" s="15"/>
      <c r="G1616" s="198"/>
      <c r="I1616" s="15"/>
    </row>
    <row r="1617" spans="5:9" s="196" customFormat="1">
      <c r="E1617" s="197"/>
      <c r="F1617" s="15"/>
      <c r="G1617" s="198"/>
      <c r="I1617" s="15"/>
    </row>
    <row r="1618" spans="5:9" s="196" customFormat="1">
      <c r="E1618" s="197"/>
      <c r="F1618" s="15"/>
      <c r="G1618" s="198"/>
      <c r="I1618" s="15"/>
    </row>
    <row r="1619" spans="5:9" s="196" customFormat="1">
      <c r="E1619" s="197"/>
      <c r="F1619" s="15"/>
      <c r="G1619" s="198"/>
      <c r="I1619" s="15"/>
    </row>
    <row r="1620" spans="5:9" s="196" customFormat="1">
      <c r="E1620" s="197"/>
      <c r="F1620" s="15"/>
      <c r="G1620" s="198"/>
      <c r="I1620" s="15"/>
    </row>
    <row r="1621" spans="5:9" s="196" customFormat="1">
      <c r="E1621" s="197"/>
      <c r="F1621" s="15"/>
      <c r="G1621" s="198"/>
      <c r="I1621" s="15"/>
    </row>
    <row r="1622" spans="5:9" s="196" customFormat="1">
      <c r="E1622" s="197"/>
      <c r="F1622" s="15"/>
      <c r="G1622" s="198"/>
      <c r="I1622" s="15"/>
    </row>
    <row r="1623" spans="5:9" s="196" customFormat="1">
      <c r="E1623" s="197"/>
      <c r="F1623" s="15"/>
      <c r="G1623" s="198"/>
      <c r="I1623" s="15"/>
    </row>
    <row r="1624" spans="5:9" s="196" customFormat="1">
      <c r="E1624" s="197"/>
      <c r="F1624" s="15"/>
      <c r="G1624" s="198"/>
      <c r="I1624" s="15"/>
    </row>
    <row r="1625" spans="5:9" s="196" customFormat="1">
      <c r="E1625" s="197"/>
      <c r="F1625" s="15"/>
      <c r="G1625" s="198"/>
      <c r="I1625" s="15"/>
    </row>
    <row r="1626" spans="5:9" s="196" customFormat="1">
      <c r="E1626" s="197"/>
      <c r="F1626" s="15"/>
      <c r="G1626" s="198"/>
      <c r="I1626" s="15"/>
    </row>
    <row r="1627" spans="5:9" s="196" customFormat="1">
      <c r="E1627" s="197"/>
      <c r="F1627" s="15"/>
      <c r="G1627" s="198"/>
      <c r="I1627" s="15"/>
    </row>
    <row r="1628" spans="5:9" s="196" customFormat="1">
      <c r="E1628" s="197"/>
      <c r="F1628" s="15"/>
      <c r="G1628" s="198"/>
      <c r="I1628" s="15"/>
    </row>
    <row r="1629" spans="5:9" s="196" customFormat="1">
      <c r="E1629" s="197"/>
      <c r="F1629" s="15"/>
      <c r="G1629" s="198"/>
      <c r="I1629" s="15"/>
    </row>
    <row r="1630" spans="5:9" s="196" customFormat="1">
      <c r="E1630" s="197"/>
      <c r="F1630" s="15"/>
      <c r="G1630" s="198"/>
      <c r="I1630" s="15"/>
    </row>
    <row r="1631" spans="5:9" s="196" customFormat="1">
      <c r="E1631" s="197"/>
      <c r="F1631" s="15"/>
      <c r="G1631" s="198"/>
      <c r="I1631" s="15"/>
    </row>
    <row r="1632" spans="5:9" s="196" customFormat="1">
      <c r="E1632" s="197"/>
      <c r="F1632" s="15"/>
      <c r="G1632" s="198"/>
      <c r="I1632" s="15"/>
    </row>
    <row r="1633" spans="5:9" s="196" customFormat="1">
      <c r="E1633" s="197"/>
      <c r="F1633" s="15"/>
      <c r="G1633" s="198"/>
      <c r="I1633" s="15"/>
    </row>
    <row r="1634" spans="5:9" s="196" customFormat="1">
      <c r="E1634" s="197"/>
      <c r="F1634" s="15"/>
      <c r="G1634" s="198"/>
      <c r="I1634" s="15"/>
    </row>
    <row r="1635" spans="5:9" s="196" customFormat="1">
      <c r="E1635" s="197"/>
      <c r="F1635" s="15"/>
      <c r="G1635" s="198"/>
      <c r="I1635" s="15"/>
    </row>
    <row r="1636" spans="5:9" s="196" customFormat="1">
      <c r="E1636" s="197"/>
      <c r="F1636" s="15"/>
      <c r="G1636" s="198"/>
      <c r="I1636" s="15"/>
    </row>
    <row r="1637" spans="5:9" s="196" customFormat="1">
      <c r="E1637" s="197"/>
      <c r="F1637" s="15"/>
      <c r="G1637" s="198"/>
      <c r="I1637" s="15"/>
    </row>
    <row r="1638" spans="5:9" s="196" customFormat="1">
      <c r="E1638" s="197"/>
      <c r="F1638" s="15"/>
      <c r="G1638" s="198"/>
      <c r="I1638" s="15"/>
    </row>
    <row r="1639" spans="5:9" s="196" customFormat="1">
      <c r="E1639" s="197"/>
      <c r="F1639" s="15"/>
      <c r="G1639" s="198"/>
      <c r="I1639" s="15"/>
    </row>
    <row r="1640" spans="5:9" s="196" customFormat="1">
      <c r="E1640" s="197"/>
      <c r="F1640" s="15"/>
      <c r="G1640" s="198"/>
      <c r="I1640" s="15"/>
    </row>
    <row r="1641" spans="5:9" s="196" customFormat="1">
      <c r="E1641" s="197"/>
      <c r="F1641" s="15"/>
      <c r="G1641" s="198"/>
      <c r="I1641" s="15"/>
    </row>
    <row r="1642" spans="5:9" s="196" customFormat="1">
      <c r="E1642" s="197"/>
      <c r="F1642" s="15"/>
      <c r="G1642" s="198"/>
      <c r="I1642" s="15"/>
    </row>
    <row r="1643" spans="5:9" s="196" customFormat="1">
      <c r="E1643" s="197"/>
      <c r="F1643" s="15"/>
      <c r="G1643" s="198"/>
      <c r="I1643" s="15"/>
    </row>
    <row r="1644" spans="5:9" s="196" customFormat="1">
      <c r="E1644" s="197"/>
      <c r="F1644" s="15"/>
      <c r="G1644" s="198"/>
      <c r="I1644" s="15"/>
    </row>
    <row r="1645" spans="5:9" s="196" customFormat="1">
      <c r="E1645" s="197"/>
      <c r="F1645" s="15"/>
      <c r="G1645" s="198"/>
      <c r="I1645" s="15"/>
    </row>
    <row r="1646" spans="5:9" s="196" customFormat="1">
      <c r="E1646" s="197"/>
      <c r="F1646" s="15"/>
      <c r="G1646" s="198"/>
      <c r="I1646" s="15"/>
    </row>
    <row r="1647" spans="5:9" s="196" customFormat="1">
      <c r="E1647" s="197"/>
      <c r="F1647" s="15"/>
      <c r="G1647" s="198"/>
      <c r="I1647" s="15"/>
    </row>
    <row r="1648" spans="5:9" s="196" customFormat="1">
      <c r="E1648" s="197"/>
      <c r="F1648" s="15"/>
      <c r="G1648" s="198"/>
      <c r="I1648" s="15"/>
    </row>
    <row r="1649" spans="5:9" s="196" customFormat="1">
      <c r="E1649" s="197"/>
      <c r="F1649" s="15"/>
      <c r="G1649" s="198"/>
      <c r="I1649" s="15"/>
    </row>
    <row r="1650" spans="5:9" s="196" customFormat="1">
      <c r="E1650" s="197"/>
      <c r="F1650" s="15"/>
      <c r="G1650" s="198"/>
      <c r="I1650" s="15"/>
    </row>
    <row r="1651" spans="5:9" s="196" customFormat="1">
      <c r="E1651" s="197"/>
      <c r="F1651" s="15"/>
      <c r="G1651" s="198"/>
      <c r="I1651" s="15"/>
    </row>
    <row r="1652" spans="5:9" s="196" customFormat="1">
      <c r="E1652" s="197"/>
      <c r="F1652" s="15"/>
      <c r="G1652" s="198"/>
      <c r="I1652" s="15"/>
    </row>
    <row r="1653" spans="5:9" s="196" customFormat="1">
      <c r="E1653" s="197"/>
      <c r="F1653" s="15"/>
      <c r="G1653" s="198"/>
      <c r="I1653" s="15"/>
    </row>
    <row r="1654" spans="5:9" s="196" customFormat="1">
      <c r="E1654" s="197"/>
      <c r="F1654" s="15"/>
      <c r="G1654" s="198"/>
      <c r="I1654" s="15"/>
    </row>
    <row r="1655" spans="5:9" s="196" customFormat="1">
      <c r="E1655" s="197"/>
      <c r="F1655" s="15"/>
      <c r="G1655" s="198"/>
      <c r="I1655" s="15"/>
    </row>
    <row r="1656" spans="5:9" s="196" customFormat="1">
      <c r="E1656" s="197"/>
      <c r="F1656" s="15"/>
      <c r="G1656" s="198"/>
      <c r="I1656" s="15"/>
    </row>
    <row r="1657" spans="5:9" s="196" customFormat="1">
      <c r="E1657" s="197"/>
      <c r="F1657" s="15"/>
      <c r="G1657" s="198"/>
      <c r="I1657" s="15"/>
    </row>
    <row r="1658" spans="5:9" s="196" customFormat="1">
      <c r="E1658" s="197"/>
      <c r="F1658" s="15"/>
      <c r="G1658" s="198"/>
      <c r="I1658" s="15"/>
    </row>
    <row r="1659" spans="5:9" s="196" customFormat="1">
      <c r="E1659" s="197"/>
      <c r="F1659" s="15"/>
      <c r="G1659" s="198"/>
      <c r="I1659" s="15"/>
    </row>
    <row r="1660" spans="5:9" s="196" customFormat="1">
      <c r="E1660" s="197"/>
      <c r="F1660" s="15"/>
      <c r="G1660" s="198"/>
      <c r="I1660" s="15"/>
    </row>
    <row r="1661" spans="5:9" s="196" customFormat="1">
      <c r="E1661" s="197"/>
      <c r="F1661" s="15"/>
      <c r="G1661" s="198"/>
      <c r="I1661" s="15"/>
    </row>
    <row r="1662" spans="5:9" s="196" customFormat="1">
      <c r="E1662" s="197"/>
      <c r="F1662" s="15"/>
      <c r="G1662" s="198"/>
      <c r="I1662" s="15"/>
    </row>
    <row r="1663" spans="5:9" s="196" customFormat="1">
      <c r="E1663" s="197"/>
      <c r="F1663" s="15"/>
      <c r="G1663" s="198"/>
      <c r="I1663" s="15"/>
    </row>
    <row r="1664" spans="5:9" s="196" customFormat="1">
      <c r="E1664" s="197"/>
      <c r="F1664" s="15"/>
      <c r="G1664" s="198"/>
      <c r="I1664" s="15"/>
    </row>
    <row r="1665" spans="5:9" s="196" customFormat="1">
      <c r="E1665" s="197"/>
      <c r="F1665" s="15"/>
      <c r="G1665" s="198"/>
      <c r="I1665" s="15"/>
    </row>
    <row r="1666" spans="5:9" s="196" customFormat="1">
      <c r="E1666" s="197"/>
      <c r="F1666" s="15"/>
      <c r="G1666" s="198"/>
      <c r="I1666" s="15"/>
    </row>
    <row r="1667" spans="5:9" s="196" customFormat="1">
      <c r="E1667" s="197"/>
      <c r="F1667" s="15"/>
      <c r="G1667" s="198"/>
      <c r="I1667" s="15"/>
    </row>
    <row r="1668" spans="5:9" s="196" customFormat="1">
      <c r="E1668" s="197"/>
      <c r="F1668" s="15"/>
      <c r="G1668" s="198"/>
      <c r="I1668" s="15"/>
    </row>
    <row r="1669" spans="5:9" s="196" customFormat="1">
      <c r="E1669" s="197"/>
      <c r="F1669" s="15"/>
      <c r="G1669" s="198"/>
      <c r="I1669" s="15"/>
    </row>
    <row r="1670" spans="5:9" s="196" customFormat="1">
      <c r="E1670" s="197"/>
      <c r="F1670" s="15"/>
      <c r="G1670" s="198"/>
      <c r="I1670" s="15"/>
    </row>
    <row r="1671" spans="5:9" s="196" customFormat="1">
      <c r="E1671" s="197"/>
      <c r="F1671" s="15"/>
      <c r="G1671" s="198"/>
      <c r="I1671" s="15"/>
    </row>
    <row r="1672" spans="5:9" s="196" customFormat="1">
      <c r="E1672" s="197"/>
      <c r="F1672" s="15"/>
      <c r="G1672" s="198"/>
      <c r="I1672" s="15"/>
    </row>
    <row r="1673" spans="5:9" s="196" customFormat="1">
      <c r="E1673" s="197"/>
      <c r="F1673" s="15"/>
      <c r="G1673" s="198"/>
      <c r="I1673" s="15"/>
    </row>
    <row r="1674" spans="5:9" s="196" customFormat="1">
      <c r="E1674" s="197"/>
      <c r="F1674" s="15"/>
      <c r="G1674" s="198"/>
      <c r="I1674" s="15"/>
    </row>
    <row r="1675" spans="5:9" s="196" customFormat="1">
      <c r="E1675" s="197"/>
      <c r="F1675" s="15"/>
      <c r="G1675" s="198"/>
      <c r="I1675" s="15"/>
    </row>
    <row r="1676" spans="5:9" s="196" customFormat="1">
      <c r="E1676" s="197"/>
      <c r="F1676" s="15"/>
      <c r="G1676" s="198"/>
      <c r="I1676" s="15"/>
    </row>
    <row r="1677" spans="5:9" s="196" customFormat="1">
      <c r="E1677" s="197"/>
      <c r="F1677" s="15"/>
      <c r="G1677" s="198"/>
      <c r="I1677" s="15"/>
    </row>
    <row r="1678" spans="5:9" s="196" customFormat="1">
      <c r="E1678" s="197"/>
      <c r="F1678" s="15"/>
      <c r="G1678" s="198"/>
      <c r="I1678" s="15"/>
    </row>
    <row r="1679" spans="5:9" s="196" customFormat="1">
      <c r="E1679" s="197"/>
      <c r="F1679" s="15"/>
      <c r="G1679" s="198"/>
      <c r="I1679" s="15"/>
    </row>
    <row r="1680" spans="5:9" s="196" customFormat="1">
      <c r="E1680" s="197"/>
      <c r="F1680" s="15"/>
      <c r="G1680" s="198"/>
      <c r="I1680" s="15"/>
    </row>
    <row r="1681" spans="5:9" s="196" customFormat="1">
      <c r="E1681" s="197"/>
      <c r="F1681" s="15"/>
      <c r="G1681" s="198"/>
      <c r="I1681" s="15"/>
    </row>
    <row r="1682" spans="5:9" s="196" customFormat="1">
      <c r="E1682" s="197"/>
      <c r="F1682" s="15"/>
      <c r="G1682" s="198"/>
      <c r="I1682" s="15"/>
    </row>
    <row r="1683" spans="5:9" s="196" customFormat="1">
      <c r="E1683" s="197"/>
      <c r="F1683" s="15"/>
      <c r="G1683" s="198"/>
      <c r="I1683" s="15"/>
    </row>
    <row r="1684" spans="5:9" s="196" customFormat="1">
      <c r="E1684" s="197"/>
      <c r="F1684" s="15"/>
      <c r="G1684" s="198"/>
      <c r="I1684" s="15"/>
    </row>
    <row r="1685" spans="5:9" s="196" customFormat="1">
      <c r="E1685" s="197"/>
      <c r="F1685" s="15"/>
      <c r="G1685" s="198"/>
      <c r="I1685" s="15"/>
    </row>
    <row r="1686" spans="5:9" s="196" customFormat="1">
      <c r="E1686" s="197"/>
      <c r="F1686" s="15"/>
      <c r="G1686" s="198"/>
      <c r="I1686" s="15"/>
    </row>
    <row r="1687" spans="5:9" s="196" customFormat="1">
      <c r="E1687" s="197"/>
      <c r="F1687" s="15"/>
      <c r="G1687" s="198"/>
      <c r="I1687" s="15"/>
    </row>
    <row r="1688" spans="5:9" s="196" customFormat="1">
      <c r="E1688" s="197"/>
      <c r="F1688" s="15"/>
      <c r="G1688" s="198"/>
      <c r="I1688" s="15"/>
    </row>
    <row r="1689" spans="5:9" s="196" customFormat="1">
      <c r="E1689" s="197"/>
      <c r="F1689" s="15"/>
      <c r="G1689" s="198"/>
      <c r="I1689" s="15"/>
    </row>
    <row r="1690" spans="5:9" s="196" customFormat="1">
      <c r="E1690" s="197"/>
      <c r="F1690" s="15"/>
      <c r="G1690" s="198"/>
      <c r="I1690" s="15"/>
    </row>
    <row r="1691" spans="5:9" s="196" customFormat="1">
      <c r="E1691" s="197"/>
      <c r="F1691" s="15"/>
      <c r="G1691" s="198"/>
      <c r="I1691" s="15"/>
    </row>
    <row r="1692" spans="5:9" s="196" customFormat="1">
      <c r="E1692" s="197"/>
      <c r="F1692" s="15"/>
      <c r="G1692" s="198"/>
      <c r="I1692" s="15"/>
    </row>
    <row r="1693" spans="5:9" s="196" customFormat="1">
      <c r="E1693" s="197"/>
      <c r="F1693" s="15"/>
      <c r="G1693" s="198"/>
      <c r="I1693" s="15"/>
    </row>
    <row r="1694" spans="5:9" s="196" customFormat="1">
      <c r="E1694" s="197"/>
      <c r="F1694" s="15"/>
      <c r="G1694" s="198"/>
      <c r="I1694" s="15"/>
    </row>
    <row r="1695" spans="5:9" s="196" customFormat="1">
      <c r="E1695" s="197"/>
      <c r="F1695" s="15"/>
      <c r="G1695" s="198"/>
      <c r="I1695" s="15"/>
    </row>
    <row r="1696" spans="5:9" s="196" customFormat="1">
      <c r="E1696" s="197"/>
      <c r="F1696" s="15"/>
      <c r="G1696" s="198"/>
      <c r="I1696" s="15"/>
    </row>
    <row r="1697" spans="5:9" s="196" customFormat="1">
      <c r="E1697" s="197"/>
      <c r="F1697" s="15"/>
      <c r="G1697" s="198"/>
      <c r="I1697" s="15"/>
    </row>
    <row r="1698" spans="5:9" s="196" customFormat="1">
      <c r="E1698" s="197"/>
      <c r="F1698" s="15"/>
      <c r="G1698" s="198"/>
      <c r="I1698" s="15"/>
    </row>
    <row r="1699" spans="5:9" s="196" customFormat="1">
      <c r="E1699" s="197"/>
      <c r="F1699" s="15"/>
      <c r="G1699" s="198"/>
      <c r="I1699" s="15"/>
    </row>
    <row r="1700" spans="5:9" s="196" customFormat="1">
      <c r="E1700" s="197"/>
      <c r="F1700" s="15"/>
      <c r="G1700" s="198"/>
      <c r="I1700" s="15"/>
    </row>
    <row r="1701" spans="5:9" s="196" customFormat="1">
      <c r="E1701" s="197"/>
      <c r="F1701" s="15"/>
      <c r="G1701" s="198"/>
      <c r="I1701" s="15"/>
    </row>
    <row r="1702" spans="5:9" s="196" customFormat="1">
      <c r="E1702" s="197"/>
      <c r="F1702" s="15"/>
      <c r="G1702" s="198"/>
      <c r="I1702" s="15"/>
    </row>
    <row r="1703" spans="5:9" s="196" customFormat="1">
      <c r="E1703" s="197"/>
      <c r="F1703" s="15"/>
      <c r="G1703" s="198"/>
      <c r="I1703" s="15"/>
    </row>
    <row r="1704" spans="5:9" s="196" customFormat="1">
      <c r="E1704" s="197"/>
      <c r="F1704" s="15"/>
      <c r="G1704" s="198"/>
      <c r="I1704" s="15"/>
    </row>
    <row r="1705" spans="5:9" s="196" customFormat="1">
      <c r="E1705" s="197"/>
      <c r="F1705" s="15"/>
      <c r="G1705" s="198"/>
      <c r="I1705" s="15"/>
    </row>
    <row r="1706" spans="5:9" s="196" customFormat="1">
      <c r="E1706" s="197"/>
      <c r="F1706" s="15"/>
      <c r="G1706" s="198"/>
      <c r="I1706" s="15"/>
    </row>
    <row r="1707" spans="5:9" s="196" customFormat="1">
      <c r="E1707" s="197"/>
      <c r="F1707" s="15"/>
      <c r="G1707" s="198"/>
      <c r="I1707" s="15"/>
    </row>
    <row r="1708" spans="5:9" s="196" customFormat="1">
      <c r="E1708" s="197"/>
      <c r="F1708" s="15"/>
      <c r="G1708" s="198"/>
      <c r="I1708" s="15"/>
    </row>
    <row r="1709" spans="5:9" s="196" customFormat="1">
      <c r="E1709" s="197"/>
      <c r="F1709" s="15"/>
      <c r="G1709" s="198"/>
      <c r="I1709" s="15"/>
    </row>
    <row r="1710" spans="5:9" s="196" customFormat="1">
      <c r="E1710" s="197"/>
      <c r="F1710" s="15"/>
      <c r="G1710" s="198"/>
      <c r="I1710" s="15"/>
    </row>
    <row r="1711" spans="5:9" s="196" customFormat="1">
      <c r="E1711" s="197"/>
      <c r="F1711" s="15"/>
      <c r="G1711" s="198"/>
      <c r="I1711" s="15"/>
    </row>
    <row r="1712" spans="5:9" s="196" customFormat="1">
      <c r="E1712" s="197"/>
      <c r="F1712" s="15"/>
      <c r="G1712" s="198"/>
      <c r="I1712" s="15"/>
    </row>
    <row r="1713" spans="5:9" s="196" customFormat="1">
      <c r="E1713" s="197"/>
      <c r="F1713" s="15"/>
      <c r="G1713" s="198"/>
      <c r="I1713" s="15"/>
    </row>
    <row r="1714" spans="5:9" s="196" customFormat="1">
      <c r="E1714" s="197"/>
      <c r="F1714" s="15"/>
      <c r="G1714" s="198"/>
      <c r="I1714" s="15"/>
    </row>
    <row r="1715" spans="5:9" s="196" customFormat="1">
      <c r="E1715" s="197"/>
      <c r="F1715" s="15"/>
      <c r="G1715" s="198"/>
      <c r="I1715" s="15"/>
    </row>
    <row r="1716" spans="5:9" s="196" customFormat="1">
      <c r="E1716" s="197"/>
      <c r="F1716" s="15"/>
      <c r="G1716" s="198"/>
      <c r="I1716" s="15"/>
    </row>
    <row r="1717" spans="5:9" s="196" customFormat="1">
      <c r="E1717" s="197"/>
      <c r="F1717" s="15"/>
      <c r="G1717" s="198"/>
      <c r="I1717" s="15"/>
    </row>
    <row r="1718" spans="5:9" s="196" customFormat="1">
      <c r="E1718" s="197"/>
      <c r="F1718" s="15"/>
      <c r="G1718" s="198"/>
      <c r="I1718" s="15"/>
    </row>
    <row r="1719" spans="5:9" s="196" customFormat="1">
      <c r="E1719" s="197"/>
      <c r="F1719" s="15"/>
      <c r="G1719" s="198"/>
      <c r="I1719" s="15"/>
    </row>
    <row r="1720" spans="5:9" s="196" customFormat="1">
      <c r="E1720" s="197"/>
      <c r="F1720" s="15"/>
      <c r="G1720" s="198"/>
      <c r="I1720" s="15"/>
    </row>
    <row r="1721" spans="5:9" s="196" customFormat="1">
      <c r="E1721" s="197"/>
      <c r="F1721" s="15"/>
      <c r="G1721" s="198"/>
      <c r="I1721" s="15"/>
    </row>
    <row r="1722" spans="5:9" s="196" customFormat="1">
      <c r="E1722" s="197"/>
      <c r="F1722" s="15"/>
      <c r="G1722" s="198"/>
      <c r="I1722" s="15"/>
    </row>
    <row r="1723" spans="5:9" s="196" customFormat="1">
      <c r="E1723" s="197"/>
      <c r="F1723" s="15"/>
      <c r="G1723" s="198"/>
      <c r="I1723" s="15"/>
    </row>
    <row r="1724" spans="5:9" s="196" customFormat="1">
      <c r="E1724" s="197"/>
      <c r="F1724" s="15"/>
      <c r="G1724" s="198"/>
      <c r="I1724" s="15"/>
    </row>
    <row r="1725" spans="5:9" s="196" customFormat="1">
      <c r="E1725" s="197"/>
      <c r="F1725" s="15"/>
      <c r="G1725" s="198"/>
      <c r="I1725" s="15"/>
    </row>
    <row r="1726" spans="5:9" s="196" customFormat="1">
      <c r="E1726" s="197"/>
      <c r="F1726" s="15"/>
      <c r="G1726" s="198"/>
      <c r="I1726" s="15"/>
    </row>
    <row r="1727" spans="5:9" s="196" customFormat="1">
      <c r="E1727" s="197"/>
      <c r="F1727" s="15"/>
      <c r="G1727" s="198"/>
      <c r="I1727" s="15"/>
    </row>
    <row r="1728" spans="5:9" s="196" customFormat="1">
      <c r="E1728" s="197"/>
      <c r="F1728" s="15"/>
      <c r="G1728" s="198"/>
      <c r="I1728" s="15"/>
    </row>
    <row r="1729" spans="5:9" s="196" customFormat="1">
      <c r="E1729" s="197"/>
      <c r="F1729" s="15"/>
      <c r="G1729" s="198"/>
      <c r="I1729" s="15"/>
    </row>
    <row r="1730" spans="5:9" s="196" customFormat="1">
      <c r="E1730" s="197"/>
      <c r="F1730" s="15"/>
      <c r="G1730" s="198"/>
      <c r="I1730" s="15"/>
    </row>
    <row r="1731" spans="5:9" s="196" customFormat="1">
      <c r="E1731" s="197"/>
      <c r="F1731" s="15"/>
      <c r="G1731" s="198"/>
      <c r="I1731" s="15"/>
    </row>
    <row r="1732" spans="5:9" s="196" customFormat="1">
      <c r="E1732" s="197"/>
      <c r="F1732" s="15"/>
      <c r="G1732" s="198"/>
      <c r="I1732" s="15"/>
    </row>
    <row r="1733" spans="5:9" s="196" customFormat="1">
      <c r="E1733" s="197"/>
      <c r="F1733" s="15"/>
      <c r="G1733" s="198"/>
      <c r="I1733" s="15"/>
    </row>
    <row r="1734" spans="5:9" s="196" customFormat="1">
      <c r="E1734" s="197"/>
      <c r="F1734" s="15"/>
      <c r="G1734" s="198"/>
      <c r="I1734" s="15"/>
    </row>
    <row r="1735" spans="5:9" s="196" customFormat="1">
      <c r="E1735" s="197"/>
      <c r="F1735" s="15"/>
      <c r="G1735" s="198"/>
      <c r="I1735" s="15"/>
    </row>
    <row r="1736" spans="5:9" s="196" customFormat="1">
      <c r="E1736" s="197"/>
      <c r="F1736" s="15"/>
      <c r="G1736" s="198"/>
      <c r="I1736" s="15"/>
    </row>
    <row r="1737" spans="5:9" s="196" customFormat="1">
      <c r="E1737" s="197"/>
      <c r="F1737" s="15"/>
      <c r="G1737" s="198"/>
      <c r="I1737" s="15"/>
    </row>
    <row r="1738" spans="5:9" s="196" customFormat="1">
      <c r="E1738" s="197"/>
      <c r="F1738" s="15"/>
      <c r="G1738" s="198"/>
      <c r="I1738" s="15"/>
    </row>
    <row r="1739" spans="5:9" s="196" customFormat="1">
      <c r="E1739" s="197"/>
      <c r="F1739" s="15"/>
      <c r="G1739" s="198"/>
      <c r="I1739" s="15"/>
    </row>
    <row r="1740" spans="5:9" s="196" customFormat="1">
      <c r="E1740" s="197"/>
      <c r="F1740" s="15"/>
      <c r="G1740" s="198"/>
      <c r="I1740" s="15"/>
    </row>
    <row r="1741" spans="5:9" s="196" customFormat="1">
      <c r="E1741" s="197"/>
      <c r="F1741" s="15"/>
      <c r="G1741" s="198"/>
      <c r="I1741" s="15"/>
    </row>
    <row r="1742" spans="5:9" s="196" customFormat="1">
      <c r="E1742" s="197"/>
      <c r="F1742" s="15"/>
      <c r="G1742" s="198"/>
      <c r="I1742" s="15"/>
    </row>
    <row r="1743" spans="5:9" s="196" customFormat="1">
      <c r="E1743" s="197"/>
      <c r="F1743" s="15"/>
      <c r="G1743" s="198"/>
      <c r="I1743" s="15"/>
    </row>
    <row r="1744" spans="5:9" s="196" customFormat="1">
      <c r="E1744" s="197"/>
      <c r="F1744" s="15"/>
      <c r="G1744" s="198"/>
      <c r="I1744" s="15"/>
    </row>
    <row r="1745" spans="5:9" s="196" customFormat="1">
      <c r="E1745" s="197"/>
      <c r="F1745" s="15"/>
      <c r="G1745" s="198"/>
      <c r="I1745" s="15"/>
    </row>
    <row r="1746" spans="5:9" s="196" customFormat="1">
      <c r="E1746" s="197"/>
      <c r="F1746" s="15"/>
      <c r="G1746" s="198"/>
      <c r="I1746" s="15"/>
    </row>
    <row r="1747" spans="5:9" s="196" customFormat="1">
      <c r="E1747" s="197"/>
      <c r="F1747" s="15"/>
      <c r="G1747" s="198"/>
      <c r="I1747" s="15"/>
    </row>
    <row r="1748" spans="5:9" s="196" customFormat="1">
      <c r="E1748" s="197"/>
      <c r="F1748" s="15"/>
      <c r="G1748" s="198"/>
      <c r="I1748" s="15"/>
    </row>
    <row r="1749" spans="5:9" s="196" customFormat="1">
      <c r="E1749" s="197"/>
      <c r="F1749" s="15"/>
      <c r="G1749" s="198"/>
      <c r="I1749" s="15"/>
    </row>
    <row r="1750" spans="5:9" s="196" customFormat="1">
      <c r="E1750" s="197"/>
      <c r="F1750" s="15"/>
      <c r="G1750" s="198"/>
      <c r="I1750" s="15"/>
    </row>
    <row r="1751" spans="5:9" s="196" customFormat="1">
      <c r="E1751" s="197"/>
      <c r="F1751" s="15"/>
      <c r="G1751" s="198"/>
      <c r="I1751" s="15"/>
    </row>
    <row r="1752" spans="5:9" s="196" customFormat="1">
      <c r="E1752" s="197"/>
      <c r="F1752" s="15"/>
      <c r="G1752" s="198"/>
      <c r="I1752" s="15"/>
    </row>
    <row r="1753" spans="5:9" s="196" customFormat="1">
      <c r="E1753" s="197"/>
      <c r="F1753" s="15"/>
      <c r="G1753" s="198"/>
      <c r="I1753" s="15"/>
    </row>
    <row r="1754" spans="5:9" s="196" customFormat="1">
      <c r="E1754" s="197"/>
      <c r="F1754" s="15"/>
      <c r="G1754" s="198"/>
      <c r="I1754" s="15"/>
    </row>
    <row r="1755" spans="5:9" s="196" customFormat="1">
      <c r="E1755" s="197"/>
      <c r="F1755" s="15"/>
      <c r="G1755" s="198"/>
      <c r="I1755" s="15"/>
    </row>
    <row r="1756" spans="5:9" s="196" customFormat="1">
      <c r="E1756" s="197"/>
      <c r="F1756" s="15"/>
      <c r="G1756" s="198"/>
      <c r="I1756" s="15"/>
    </row>
    <row r="1757" spans="5:9" s="196" customFormat="1">
      <c r="E1757" s="197"/>
      <c r="F1757" s="15"/>
      <c r="G1757" s="198"/>
      <c r="I1757" s="15"/>
    </row>
    <row r="1758" spans="5:9" s="196" customFormat="1">
      <c r="E1758" s="197"/>
      <c r="F1758" s="15"/>
      <c r="G1758" s="198"/>
      <c r="I1758" s="15"/>
    </row>
    <row r="1759" spans="5:9" s="196" customFormat="1">
      <c r="E1759" s="197"/>
      <c r="F1759" s="15"/>
      <c r="G1759" s="198"/>
      <c r="I1759" s="15"/>
    </row>
    <row r="1760" spans="5:9" s="196" customFormat="1">
      <c r="E1760" s="197"/>
      <c r="F1760" s="15"/>
      <c r="G1760" s="198"/>
      <c r="I1760" s="15"/>
    </row>
    <row r="1761" spans="5:9" s="196" customFormat="1">
      <c r="E1761" s="197"/>
      <c r="F1761" s="15"/>
      <c r="G1761" s="198"/>
      <c r="I1761" s="15"/>
    </row>
    <row r="1762" spans="5:9" s="196" customFormat="1">
      <c r="E1762" s="197"/>
      <c r="F1762" s="15"/>
      <c r="G1762" s="198"/>
      <c r="I1762" s="15"/>
    </row>
    <row r="1763" spans="5:9" s="196" customFormat="1">
      <c r="E1763" s="197"/>
      <c r="F1763" s="15"/>
      <c r="G1763" s="198"/>
      <c r="I1763" s="15"/>
    </row>
    <row r="1764" spans="5:9" s="196" customFormat="1">
      <c r="E1764" s="197"/>
      <c r="F1764" s="15"/>
      <c r="G1764" s="198"/>
      <c r="I1764" s="15"/>
    </row>
    <row r="1765" spans="5:9" s="196" customFormat="1">
      <c r="E1765" s="197"/>
      <c r="F1765" s="15"/>
      <c r="G1765" s="198"/>
      <c r="I1765" s="15"/>
    </row>
    <row r="1766" spans="5:9" s="196" customFormat="1">
      <c r="E1766" s="197"/>
      <c r="F1766" s="15"/>
      <c r="G1766" s="198"/>
      <c r="I1766" s="15"/>
    </row>
    <row r="1767" spans="5:9" s="196" customFormat="1">
      <c r="E1767" s="197"/>
      <c r="F1767" s="15"/>
      <c r="G1767" s="198"/>
      <c r="I1767" s="15"/>
    </row>
    <row r="1768" spans="5:9" s="196" customFormat="1">
      <c r="E1768" s="197"/>
      <c r="F1768" s="15"/>
      <c r="G1768" s="198"/>
      <c r="I1768" s="15"/>
    </row>
    <row r="1769" spans="5:9" s="196" customFormat="1">
      <c r="E1769" s="197"/>
      <c r="F1769" s="15"/>
      <c r="G1769" s="198"/>
      <c r="I1769" s="15"/>
    </row>
    <row r="1770" spans="5:9" s="196" customFormat="1">
      <c r="E1770" s="197"/>
      <c r="F1770" s="15"/>
      <c r="G1770" s="198"/>
      <c r="I1770" s="15"/>
    </row>
    <row r="1771" spans="5:9" s="196" customFormat="1">
      <c r="E1771" s="197"/>
      <c r="F1771" s="15"/>
      <c r="G1771" s="198"/>
      <c r="I1771" s="15"/>
    </row>
    <row r="1772" spans="5:9" s="196" customFormat="1">
      <c r="E1772" s="197"/>
      <c r="F1772" s="15"/>
      <c r="G1772" s="198"/>
      <c r="I1772" s="15"/>
    </row>
    <row r="1773" spans="5:9" s="196" customFormat="1">
      <c r="E1773" s="197"/>
      <c r="F1773" s="15"/>
      <c r="G1773" s="198"/>
      <c r="I1773" s="15"/>
    </row>
    <row r="1774" spans="5:9" s="196" customFormat="1">
      <c r="E1774" s="197"/>
      <c r="F1774" s="15"/>
      <c r="G1774" s="198"/>
      <c r="I1774" s="15"/>
    </row>
    <row r="1775" spans="5:9" s="196" customFormat="1">
      <c r="E1775" s="197"/>
      <c r="F1775" s="15"/>
      <c r="G1775" s="198"/>
      <c r="I1775" s="15"/>
    </row>
    <row r="1776" spans="5:9" s="196" customFormat="1">
      <c r="E1776" s="197"/>
      <c r="F1776" s="15"/>
      <c r="G1776" s="198"/>
      <c r="I1776" s="15"/>
    </row>
    <row r="1777" spans="5:9" s="196" customFormat="1">
      <c r="E1777" s="197"/>
      <c r="F1777" s="15"/>
      <c r="G1777" s="198"/>
      <c r="I1777" s="15"/>
    </row>
    <row r="1778" spans="5:9" s="196" customFormat="1">
      <c r="E1778" s="197"/>
      <c r="F1778" s="15"/>
      <c r="G1778" s="198"/>
      <c r="I1778" s="15"/>
    </row>
    <row r="1779" spans="5:9" s="196" customFormat="1">
      <c r="E1779" s="197"/>
      <c r="F1779" s="15"/>
      <c r="G1779" s="198"/>
      <c r="I1779" s="15"/>
    </row>
    <row r="1780" spans="5:9" s="196" customFormat="1">
      <c r="E1780" s="197"/>
      <c r="F1780" s="15"/>
      <c r="G1780" s="198"/>
      <c r="I1780" s="15"/>
    </row>
    <row r="1781" spans="5:9" s="196" customFormat="1">
      <c r="E1781" s="197"/>
      <c r="F1781" s="15"/>
      <c r="G1781" s="198"/>
      <c r="I1781" s="15"/>
    </row>
    <row r="1782" spans="5:9" s="196" customFormat="1">
      <c r="E1782" s="197"/>
      <c r="F1782" s="15"/>
      <c r="G1782" s="198"/>
      <c r="I1782" s="15"/>
    </row>
    <row r="1783" spans="5:9" s="196" customFormat="1">
      <c r="E1783" s="197"/>
      <c r="F1783" s="15"/>
      <c r="G1783" s="198"/>
      <c r="I1783" s="15"/>
    </row>
    <row r="1784" spans="5:9" s="196" customFormat="1">
      <c r="E1784" s="197"/>
      <c r="F1784" s="15"/>
      <c r="G1784" s="198"/>
      <c r="I1784" s="15"/>
    </row>
    <row r="1785" spans="5:9" s="196" customFormat="1">
      <c r="E1785" s="197"/>
      <c r="F1785" s="15"/>
      <c r="G1785" s="198"/>
      <c r="I1785" s="15"/>
    </row>
    <row r="1786" spans="5:9" s="196" customFormat="1">
      <c r="E1786" s="197"/>
      <c r="F1786" s="15"/>
      <c r="G1786" s="198"/>
      <c r="I1786" s="15"/>
    </row>
    <row r="1787" spans="5:9" s="196" customFormat="1">
      <c r="E1787" s="197"/>
      <c r="F1787" s="15"/>
      <c r="G1787" s="198"/>
      <c r="I1787" s="15"/>
    </row>
    <row r="1788" spans="5:9" s="196" customFormat="1">
      <c r="E1788" s="197"/>
      <c r="F1788" s="15"/>
      <c r="G1788" s="198"/>
      <c r="I1788" s="15"/>
    </row>
    <row r="1789" spans="5:9" s="196" customFormat="1">
      <c r="E1789" s="197"/>
      <c r="F1789" s="15"/>
      <c r="G1789" s="198"/>
      <c r="I1789" s="15"/>
    </row>
    <row r="1790" spans="5:9" s="196" customFormat="1">
      <c r="E1790" s="197"/>
      <c r="F1790" s="15"/>
      <c r="G1790" s="198"/>
      <c r="I1790" s="15"/>
    </row>
    <row r="1791" spans="5:9" s="196" customFormat="1">
      <c r="E1791" s="197"/>
      <c r="F1791" s="15"/>
      <c r="G1791" s="198"/>
      <c r="I1791" s="15"/>
    </row>
    <row r="1792" spans="5:9" s="196" customFormat="1">
      <c r="E1792" s="197"/>
      <c r="F1792" s="15"/>
      <c r="G1792" s="198"/>
      <c r="I1792" s="15"/>
    </row>
    <row r="1793" spans="5:9" s="196" customFormat="1">
      <c r="E1793" s="197"/>
      <c r="F1793" s="15"/>
      <c r="G1793" s="198"/>
      <c r="I1793" s="15"/>
    </row>
    <row r="1794" spans="5:9" s="196" customFormat="1">
      <c r="E1794" s="197"/>
      <c r="F1794" s="15"/>
      <c r="G1794" s="198"/>
      <c r="I1794" s="15"/>
    </row>
    <row r="1795" spans="5:9" s="196" customFormat="1">
      <c r="E1795" s="197"/>
      <c r="F1795" s="15"/>
      <c r="G1795" s="198"/>
      <c r="I1795" s="15"/>
    </row>
    <row r="1796" spans="5:9" s="196" customFormat="1">
      <c r="E1796" s="197"/>
      <c r="F1796" s="15"/>
      <c r="G1796" s="198"/>
      <c r="I1796" s="15"/>
    </row>
    <row r="1797" spans="5:9" s="196" customFormat="1">
      <c r="E1797" s="197"/>
      <c r="F1797" s="15"/>
      <c r="G1797" s="198"/>
      <c r="I1797" s="15"/>
    </row>
    <row r="1798" spans="5:9" s="196" customFormat="1">
      <c r="E1798" s="197"/>
      <c r="F1798" s="15"/>
      <c r="G1798" s="198"/>
      <c r="I1798" s="15"/>
    </row>
    <row r="1799" spans="5:9" s="196" customFormat="1">
      <c r="E1799" s="197"/>
      <c r="F1799" s="15"/>
      <c r="G1799" s="198"/>
      <c r="I1799" s="15"/>
    </row>
    <row r="1800" spans="5:9" s="196" customFormat="1">
      <c r="E1800" s="197"/>
      <c r="F1800" s="15"/>
      <c r="G1800" s="198"/>
      <c r="I1800" s="15"/>
    </row>
    <row r="1801" spans="5:9" s="196" customFormat="1">
      <c r="E1801" s="197"/>
      <c r="F1801" s="15"/>
      <c r="G1801" s="198"/>
      <c r="I1801" s="15"/>
    </row>
    <row r="1802" spans="5:9" s="196" customFormat="1">
      <c r="E1802" s="197"/>
      <c r="F1802" s="15"/>
      <c r="G1802" s="198"/>
      <c r="I1802" s="15"/>
    </row>
    <row r="1803" spans="5:9" s="196" customFormat="1">
      <c r="E1803" s="197"/>
      <c r="F1803" s="15"/>
      <c r="G1803" s="198"/>
      <c r="I1803" s="15"/>
    </row>
    <row r="1804" spans="5:9" s="196" customFormat="1">
      <c r="E1804" s="197"/>
      <c r="F1804" s="15"/>
      <c r="G1804" s="198"/>
      <c r="I1804" s="15"/>
    </row>
    <row r="1805" spans="5:9" s="196" customFormat="1">
      <c r="E1805" s="197"/>
      <c r="F1805" s="15"/>
      <c r="G1805" s="198"/>
      <c r="I1805" s="15"/>
    </row>
    <row r="1806" spans="5:9" s="196" customFormat="1">
      <c r="E1806" s="197"/>
      <c r="F1806" s="15"/>
      <c r="G1806" s="198"/>
      <c r="I1806" s="15"/>
    </row>
    <row r="1807" spans="5:9" s="196" customFormat="1">
      <c r="E1807" s="197"/>
      <c r="F1807" s="15"/>
      <c r="G1807" s="198"/>
      <c r="I1807" s="15"/>
    </row>
    <row r="1808" spans="5:9" s="196" customFormat="1">
      <c r="E1808" s="197"/>
      <c r="F1808" s="15"/>
      <c r="G1808" s="198"/>
      <c r="I1808" s="15"/>
    </row>
    <row r="1809" spans="5:9" s="196" customFormat="1">
      <c r="E1809" s="197"/>
      <c r="F1809" s="15"/>
      <c r="G1809" s="198"/>
      <c r="I1809" s="15"/>
    </row>
    <row r="1810" spans="5:9" s="196" customFormat="1">
      <c r="E1810" s="197"/>
      <c r="F1810" s="15"/>
      <c r="G1810" s="198"/>
      <c r="I1810" s="15"/>
    </row>
    <row r="1811" spans="5:9" s="196" customFormat="1">
      <c r="E1811" s="197"/>
      <c r="F1811" s="15"/>
      <c r="G1811" s="198"/>
      <c r="I1811" s="15"/>
    </row>
    <row r="1812" spans="5:9" s="196" customFormat="1">
      <c r="E1812" s="197"/>
      <c r="F1812" s="15"/>
      <c r="G1812" s="198"/>
      <c r="I1812" s="15"/>
    </row>
    <row r="1813" spans="5:9" s="196" customFormat="1">
      <c r="E1813" s="197"/>
      <c r="F1813" s="15"/>
      <c r="G1813" s="198"/>
      <c r="I1813" s="15"/>
    </row>
    <row r="1814" spans="5:9" s="196" customFormat="1">
      <c r="E1814" s="197"/>
      <c r="F1814" s="15"/>
      <c r="G1814" s="198"/>
      <c r="I1814" s="15"/>
    </row>
    <row r="1815" spans="5:9" s="196" customFormat="1">
      <c r="E1815" s="197"/>
      <c r="F1815" s="15"/>
      <c r="G1815" s="198"/>
      <c r="I1815" s="15"/>
    </row>
    <row r="1816" spans="5:9" s="196" customFormat="1">
      <c r="E1816" s="197"/>
      <c r="F1816" s="15"/>
      <c r="G1816" s="198"/>
      <c r="I1816" s="15"/>
    </row>
    <row r="1817" spans="5:9" s="196" customFormat="1">
      <c r="E1817" s="197"/>
      <c r="F1817" s="15"/>
      <c r="G1817" s="198"/>
      <c r="I1817" s="15"/>
    </row>
    <row r="1818" spans="5:9" s="196" customFormat="1">
      <c r="E1818" s="197"/>
      <c r="F1818" s="15"/>
      <c r="G1818" s="198"/>
      <c r="I1818" s="15"/>
    </row>
    <row r="1819" spans="5:9" s="196" customFormat="1">
      <c r="E1819" s="197"/>
      <c r="F1819" s="15"/>
      <c r="G1819" s="198"/>
      <c r="I1819" s="15"/>
    </row>
    <row r="1820" spans="5:9" s="196" customFormat="1">
      <c r="E1820" s="197"/>
      <c r="F1820" s="15"/>
      <c r="G1820" s="198"/>
      <c r="I1820" s="15"/>
    </row>
    <row r="1821" spans="5:9" s="196" customFormat="1">
      <c r="E1821" s="197"/>
      <c r="F1821" s="15"/>
      <c r="G1821" s="198"/>
      <c r="I1821" s="15"/>
    </row>
    <row r="1822" spans="5:9" s="196" customFormat="1">
      <c r="E1822" s="197"/>
      <c r="F1822" s="15"/>
      <c r="G1822" s="198"/>
      <c r="I1822" s="15"/>
    </row>
    <row r="1823" spans="5:9" s="196" customFormat="1">
      <c r="E1823" s="197"/>
      <c r="F1823" s="15"/>
      <c r="G1823" s="198"/>
      <c r="I1823" s="15"/>
    </row>
    <row r="1824" spans="5:9" s="196" customFormat="1">
      <c r="E1824" s="197"/>
      <c r="F1824" s="15"/>
      <c r="G1824" s="198"/>
      <c r="I1824" s="15"/>
    </row>
    <row r="1825" spans="5:9" s="196" customFormat="1">
      <c r="E1825" s="197"/>
      <c r="F1825" s="15"/>
      <c r="G1825" s="198"/>
      <c r="I1825" s="15"/>
    </row>
    <row r="1826" spans="5:9" s="196" customFormat="1">
      <c r="E1826" s="197"/>
      <c r="F1826" s="15"/>
      <c r="G1826" s="198"/>
      <c r="I1826" s="15"/>
    </row>
    <row r="1827" spans="5:9" s="196" customFormat="1">
      <c r="E1827" s="197"/>
      <c r="F1827" s="15"/>
      <c r="G1827" s="198"/>
      <c r="I1827" s="15"/>
    </row>
    <row r="1828" spans="5:9" s="196" customFormat="1">
      <c r="E1828" s="197"/>
      <c r="F1828" s="15"/>
      <c r="G1828" s="198"/>
      <c r="I1828" s="15"/>
    </row>
    <row r="1829" spans="5:9" s="196" customFormat="1">
      <c r="E1829" s="197"/>
      <c r="F1829" s="15"/>
      <c r="G1829" s="198"/>
      <c r="I1829" s="15"/>
    </row>
    <row r="1830" spans="5:9" s="196" customFormat="1">
      <c r="E1830" s="197"/>
      <c r="F1830" s="15"/>
      <c r="G1830" s="198"/>
      <c r="I1830" s="15"/>
    </row>
    <row r="1831" spans="5:9" s="196" customFormat="1">
      <c r="E1831" s="197"/>
      <c r="F1831" s="15"/>
      <c r="G1831" s="198"/>
      <c r="I1831" s="15"/>
    </row>
    <row r="1832" spans="5:9" s="196" customFormat="1">
      <c r="E1832" s="197"/>
      <c r="F1832" s="15"/>
      <c r="G1832" s="198"/>
      <c r="I1832" s="15"/>
    </row>
    <row r="1833" spans="5:9" s="196" customFormat="1">
      <c r="E1833" s="197"/>
      <c r="F1833" s="15"/>
      <c r="G1833" s="198"/>
      <c r="I1833" s="15"/>
    </row>
    <row r="1834" spans="5:9" s="196" customFormat="1">
      <c r="E1834" s="197"/>
      <c r="F1834" s="15"/>
      <c r="G1834" s="198"/>
      <c r="I1834" s="15"/>
    </row>
    <row r="1835" spans="5:9" s="196" customFormat="1">
      <c r="E1835" s="197"/>
      <c r="F1835" s="15"/>
      <c r="G1835" s="198"/>
      <c r="I1835" s="15"/>
    </row>
    <row r="1836" spans="5:9" s="196" customFormat="1">
      <c r="E1836" s="197"/>
      <c r="F1836" s="15"/>
      <c r="G1836" s="198"/>
      <c r="I1836" s="15"/>
    </row>
    <row r="1837" spans="5:9" s="196" customFormat="1">
      <c r="E1837" s="197"/>
      <c r="F1837" s="15"/>
      <c r="G1837" s="198"/>
      <c r="I1837" s="15"/>
    </row>
    <row r="1838" spans="5:9" s="196" customFormat="1">
      <c r="E1838" s="197"/>
      <c r="F1838" s="15"/>
      <c r="G1838" s="198"/>
      <c r="I1838" s="15"/>
    </row>
    <row r="1839" spans="5:9" s="196" customFormat="1">
      <c r="E1839" s="197"/>
      <c r="F1839" s="15"/>
      <c r="G1839" s="198"/>
      <c r="I1839" s="15"/>
    </row>
    <row r="1840" spans="5:9" s="196" customFormat="1">
      <c r="E1840" s="197"/>
      <c r="F1840" s="15"/>
      <c r="G1840" s="198"/>
      <c r="I1840" s="15"/>
    </row>
    <row r="1841" spans="5:9" s="196" customFormat="1">
      <c r="E1841" s="197"/>
      <c r="F1841" s="15"/>
      <c r="G1841" s="198"/>
      <c r="I1841" s="15"/>
    </row>
    <row r="1842" spans="5:9" s="196" customFormat="1">
      <c r="E1842" s="197"/>
      <c r="F1842" s="15"/>
      <c r="G1842" s="198"/>
      <c r="I1842" s="15"/>
    </row>
    <row r="1843" spans="5:9" s="196" customFormat="1">
      <c r="E1843" s="197"/>
      <c r="F1843" s="15"/>
      <c r="G1843" s="198"/>
      <c r="I1843" s="15"/>
    </row>
    <row r="1844" spans="5:9" s="196" customFormat="1">
      <c r="E1844" s="197"/>
      <c r="F1844" s="15"/>
      <c r="G1844" s="198"/>
      <c r="I1844" s="15"/>
    </row>
    <row r="1845" spans="5:9" s="196" customFormat="1">
      <c r="E1845" s="197"/>
      <c r="F1845" s="15"/>
      <c r="G1845" s="198"/>
      <c r="I1845" s="15"/>
    </row>
    <row r="1846" spans="5:9" s="196" customFormat="1">
      <c r="E1846" s="197"/>
      <c r="F1846" s="15"/>
      <c r="G1846" s="198"/>
      <c r="I1846" s="15"/>
    </row>
    <row r="1847" spans="5:9" s="196" customFormat="1">
      <c r="E1847" s="197"/>
      <c r="F1847" s="15"/>
      <c r="G1847" s="198"/>
      <c r="I1847" s="15"/>
    </row>
    <row r="1848" spans="5:9" s="196" customFormat="1">
      <c r="E1848" s="197"/>
      <c r="F1848" s="15"/>
      <c r="G1848" s="198"/>
      <c r="I1848" s="15"/>
    </row>
    <row r="1849" spans="5:9" s="196" customFormat="1">
      <c r="E1849" s="197"/>
      <c r="F1849" s="15"/>
      <c r="G1849" s="198"/>
      <c r="I1849" s="15"/>
    </row>
    <row r="1850" spans="5:9" s="196" customFormat="1">
      <c r="E1850" s="197"/>
      <c r="F1850" s="15"/>
      <c r="G1850" s="198"/>
      <c r="I1850" s="15"/>
    </row>
    <row r="1851" spans="5:9" s="196" customFormat="1">
      <c r="E1851" s="197"/>
      <c r="F1851" s="15"/>
      <c r="G1851" s="198"/>
      <c r="I1851" s="15"/>
    </row>
    <row r="1852" spans="5:9" s="196" customFormat="1">
      <c r="E1852" s="197"/>
      <c r="F1852" s="15"/>
      <c r="G1852" s="198"/>
      <c r="I1852" s="15"/>
    </row>
    <row r="1853" spans="5:9" s="196" customFormat="1">
      <c r="E1853" s="197"/>
      <c r="F1853" s="15"/>
      <c r="G1853" s="198"/>
      <c r="I1853" s="15"/>
    </row>
    <row r="1854" spans="5:9" s="196" customFormat="1">
      <c r="E1854" s="197"/>
      <c r="F1854" s="15"/>
      <c r="G1854" s="198"/>
      <c r="I1854" s="15"/>
    </row>
    <row r="1855" spans="5:9" s="196" customFormat="1">
      <c r="E1855" s="197"/>
      <c r="F1855" s="15"/>
      <c r="G1855" s="198"/>
      <c r="I1855" s="15"/>
    </row>
    <row r="1856" spans="5:9" s="196" customFormat="1">
      <c r="E1856" s="197"/>
      <c r="F1856" s="15"/>
      <c r="G1856" s="198"/>
      <c r="I1856" s="15"/>
    </row>
    <row r="1857" spans="5:9" s="196" customFormat="1">
      <c r="E1857" s="197"/>
      <c r="F1857" s="15"/>
      <c r="G1857" s="198"/>
      <c r="I1857" s="15"/>
    </row>
    <row r="1858" spans="5:9" s="196" customFormat="1">
      <c r="E1858" s="197"/>
      <c r="F1858" s="15"/>
      <c r="G1858" s="198"/>
      <c r="I1858" s="15"/>
    </row>
    <row r="1859" spans="5:9" s="196" customFormat="1">
      <c r="E1859" s="197"/>
      <c r="F1859" s="15"/>
      <c r="G1859" s="198"/>
      <c r="I1859" s="15"/>
    </row>
    <row r="1860" spans="5:9" s="196" customFormat="1">
      <c r="E1860" s="197"/>
      <c r="F1860" s="15"/>
      <c r="G1860" s="198"/>
      <c r="I1860" s="15"/>
    </row>
    <row r="1861" spans="5:9" s="196" customFormat="1">
      <c r="E1861" s="197"/>
      <c r="F1861" s="15"/>
      <c r="G1861" s="198"/>
      <c r="I1861" s="15"/>
    </row>
    <row r="1862" spans="5:9" s="196" customFormat="1">
      <c r="E1862" s="197"/>
      <c r="F1862" s="15"/>
      <c r="G1862" s="198"/>
      <c r="I1862" s="15"/>
    </row>
    <row r="1863" spans="5:9" s="196" customFormat="1">
      <c r="E1863" s="197"/>
      <c r="F1863" s="15"/>
      <c r="G1863" s="198"/>
      <c r="I1863" s="15"/>
    </row>
    <row r="1864" spans="5:9" s="196" customFormat="1">
      <c r="E1864" s="197"/>
      <c r="F1864" s="15"/>
      <c r="G1864" s="198"/>
      <c r="I1864" s="15"/>
    </row>
    <row r="1865" spans="5:9" s="196" customFormat="1">
      <c r="E1865" s="197"/>
      <c r="F1865" s="15"/>
      <c r="G1865" s="198"/>
      <c r="I1865" s="15"/>
    </row>
    <row r="1866" spans="5:9" s="196" customFormat="1">
      <c r="E1866" s="197"/>
      <c r="F1866" s="15"/>
      <c r="G1866" s="198"/>
      <c r="I1866" s="15"/>
    </row>
    <row r="1867" spans="5:9" s="196" customFormat="1">
      <c r="E1867" s="197"/>
      <c r="F1867" s="15"/>
      <c r="G1867" s="198"/>
      <c r="I1867" s="15"/>
    </row>
    <row r="1868" spans="5:9" s="196" customFormat="1">
      <c r="E1868" s="197"/>
      <c r="F1868" s="15"/>
      <c r="G1868" s="198"/>
      <c r="I1868" s="15"/>
    </row>
    <row r="1869" spans="5:9" s="196" customFormat="1">
      <c r="E1869" s="197"/>
      <c r="F1869" s="15"/>
      <c r="G1869" s="198"/>
      <c r="I1869" s="15"/>
    </row>
    <row r="1870" spans="5:9" s="196" customFormat="1">
      <c r="E1870" s="197"/>
      <c r="F1870" s="15"/>
      <c r="G1870" s="198"/>
      <c r="I1870" s="15"/>
    </row>
    <row r="1871" spans="5:9" s="196" customFormat="1">
      <c r="E1871" s="197"/>
      <c r="F1871" s="15"/>
      <c r="G1871" s="198"/>
      <c r="I1871" s="15"/>
    </row>
    <row r="1872" spans="5:9" s="196" customFormat="1">
      <c r="E1872" s="197"/>
      <c r="F1872" s="15"/>
      <c r="G1872" s="198"/>
      <c r="I1872" s="15"/>
    </row>
    <row r="1873" spans="5:9" s="196" customFormat="1">
      <c r="E1873" s="197"/>
      <c r="F1873" s="15"/>
      <c r="G1873" s="198"/>
      <c r="I1873" s="15"/>
    </row>
    <row r="1874" spans="5:9" s="196" customFormat="1">
      <c r="E1874" s="197"/>
      <c r="F1874" s="15"/>
      <c r="G1874" s="198"/>
      <c r="I1874" s="15"/>
    </row>
    <row r="1875" spans="5:9" s="196" customFormat="1">
      <c r="E1875" s="197"/>
      <c r="F1875" s="15"/>
      <c r="G1875" s="198"/>
      <c r="I1875" s="15"/>
    </row>
    <row r="1876" spans="5:9" s="196" customFormat="1">
      <c r="E1876" s="197"/>
      <c r="F1876" s="15"/>
      <c r="G1876" s="198"/>
      <c r="I1876" s="15"/>
    </row>
    <row r="1877" spans="5:9" s="196" customFormat="1">
      <c r="E1877" s="197"/>
      <c r="F1877" s="15"/>
      <c r="G1877" s="198"/>
      <c r="I1877" s="15"/>
    </row>
    <row r="1878" spans="5:9" s="196" customFormat="1">
      <c r="E1878" s="197"/>
      <c r="F1878" s="15"/>
      <c r="G1878" s="198"/>
      <c r="I1878" s="15"/>
    </row>
    <row r="1879" spans="5:9" s="196" customFormat="1">
      <c r="E1879" s="197"/>
      <c r="F1879" s="15"/>
      <c r="G1879" s="198"/>
      <c r="I1879" s="15"/>
    </row>
    <row r="1880" spans="5:9" s="196" customFormat="1">
      <c r="E1880" s="197"/>
      <c r="F1880" s="15"/>
      <c r="G1880" s="198"/>
      <c r="I1880" s="15"/>
    </row>
    <row r="1881" spans="5:9" s="196" customFormat="1">
      <c r="E1881" s="197"/>
      <c r="F1881" s="15"/>
      <c r="G1881" s="198"/>
      <c r="I1881" s="15"/>
    </row>
    <row r="1882" spans="5:9" s="196" customFormat="1">
      <c r="E1882" s="197"/>
      <c r="F1882" s="15"/>
      <c r="G1882" s="198"/>
      <c r="I1882" s="15"/>
    </row>
    <row r="1883" spans="5:9" s="196" customFormat="1">
      <c r="E1883" s="197"/>
      <c r="F1883" s="15"/>
      <c r="G1883" s="198"/>
      <c r="I1883" s="15"/>
    </row>
    <row r="1884" spans="5:9" s="196" customFormat="1">
      <c r="E1884" s="197"/>
      <c r="F1884" s="15"/>
      <c r="G1884" s="198"/>
      <c r="I1884" s="15"/>
    </row>
    <row r="1885" spans="5:9" s="196" customFormat="1">
      <c r="E1885" s="197"/>
      <c r="F1885" s="15"/>
      <c r="G1885" s="198"/>
      <c r="I1885" s="15"/>
    </row>
    <row r="1886" spans="5:9" s="196" customFormat="1">
      <c r="E1886" s="197"/>
      <c r="F1886" s="15"/>
      <c r="G1886" s="198"/>
      <c r="I1886" s="15"/>
    </row>
    <row r="1887" spans="5:9" s="196" customFormat="1">
      <c r="E1887" s="197"/>
      <c r="F1887" s="15"/>
      <c r="G1887" s="198"/>
      <c r="I1887" s="15"/>
    </row>
    <row r="1888" spans="5:9" s="196" customFormat="1">
      <c r="E1888" s="197"/>
      <c r="F1888" s="15"/>
      <c r="G1888" s="198"/>
      <c r="I1888" s="15"/>
    </row>
    <row r="1889" spans="5:9" s="196" customFormat="1">
      <c r="E1889" s="197"/>
      <c r="F1889" s="15"/>
      <c r="G1889" s="198"/>
      <c r="I1889" s="15"/>
    </row>
    <row r="1890" spans="5:9" s="196" customFormat="1">
      <c r="E1890" s="197"/>
      <c r="F1890" s="15"/>
      <c r="G1890" s="198"/>
      <c r="I1890" s="15"/>
    </row>
    <row r="1891" spans="5:9" s="196" customFormat="1">
      <c r="E1891" s="197"/>
      <c r="F1891" s="15"/>
      <c r="G1891" s="198"/>
      <c r="I1891" s="15"/>
    </row>
    <row r="1892" spans="5:9" s="196" customFormat="1">
      <c r="E1892" s="197"/>
      <c r="F1892" s="15"/>
      <c r="G1892" s="198"/>
      <c r="I1892" s="15"/>
    </row>
    <row r="1893" spans="5:9" s="196" customFormat="1">
      <c r="E1893" s="197"/>
      <c r="F1893" s="15"/>
      <c r="G1893" s="198"/>
      <c r="I1893" s="15"/>
    </row>
    <row r="1894" spans="5:9" s="196" customFormat="1">
      <c r="E1894" s="197"/>
      <c r="F1894" s="15"/>
      <c r="G1894" s="198"/>
      <c r="I1894" s="15"/>
    </row>
    <row r="1895" spans="5:9" s="196" customFormat="1">
      <c r="E1895" s="197"/>
      <c r="F1895" s="15"/>
      <c r="G1895" s="198"/>
      <c r="I1895" s="15"/>
    </row>
    <row r="1896" spans="5:9" s="196" customFormat="1">
      <c r="E1896" s="197"/>
      <c r="F1896" s="15"/>
      <c r="G1896" s="198"/>
      <c r="I1896" s="15"/>
    </row>
    <row r="1897" spans="5:9" s="196" customFormat="1">
      <c r="E1897" s="197"/>
      <c r="F1897" s="15"/>
      <c r="G1897" s="198"/>
      <c r="I1897" s="15"/>
    </row>
    <row r="1898" spans="5:9" s="196" customFormat="1">
      <c r="E1898" s="197"/>
      <c r="F1898" s="15"/>
      <c r="G1898" s="198"/>
      <c r="I1898" s="15"/>
    </row>
    <row r="1899" spans="5:9" s="196" customFormat="1">
      <c r="E1899" s="197"/>
      <c r="F1899" s="15"/>
      <c r="G1899" s="198"/>
      <c r="I1899" s="15"/>
    </row>
    <row r="1900" spans="5:9" s="196" customFormat="1">
      <c r="E1900" s="197"/>
      <c r="F1900" s="15"/>
      <c r="G1900" s="198"/>
      <c r="I1900" s="15"/>
    </row>
    <row r="1901" spans="5:9" s="196" customFormat="1">
      <c r="E1901" s="197"/>
      <c r="F1901" s="15"/>
      <c r="G1901" s="198"/>
      <c r="I1901" s="15"/>
    </row>
    <row r="1902" spans="5:9" s="196" customFormat="1">
      <c r="E1902" s="197"/>
      <c r="F1902" s="15"/>
      <c r="G1902" s="198"/>
      <c r="I1902" s="15"/>
    </row>
    <row r="1903" spans="5:9" s="196" customFormat="1">
      <c r="E1903" s="197"/>
      <c r="F1903" s="15"/>
      <c r="G1903" s="198"/>
      <c r="I1903" s="15"/>
    </row>
    <row r="1904" spans="5:9" s="196" customFormat="1">
      <c r="E1904" s="197"/>
      <c r="F1904" s="15"/>
      <c r="G1904" s="198"/>
      <c r="I1904" s="15"/>
    </row>
    <row r="1905" spans="5:9" s="196" customFormat="1">
      <c r="E1905" s="197"/>
      <c r="F1905" s="15"/>
      <c r="G1905" s="198"/>
      <c r="I1905" s="15"/>
    </row>
    <row r="1906" spans="5:9" s="196" customFormat="1">
      <c r="E1906" s="197"/>
      <c r="F1906" s="15"/>
      <c r="G1906" s="198"/>
      <c r="I1906" s="15"/>
    </row>
    <row r="1907" spans="5:9" s="196" customFormat="1">
      <c r="E1907" s="197"/>
      <c r="F1907" s="15"/>
      <c r="G1907" s="198"/>
      <c r="I1907" s="15"/>
    </row>
    <row r="1908" spans="5:9" s="196" customFormat="1">
      <c r="E1908" s="197"/>
      <c r="F1908" s="15"/>
      <c r="G1908" s="198"/>
      <c r="I1908" s="15"/>
    </row>
    <row r="1909" spans="5:9" s="196" customFormat="1">
      <c r="E1909" s="197"/>
      <c r="F1909" s="15"/>
      <c r="G1909" s="198"/>
      <c r="I1909" s="15"/>
    </row>
    <row r="1910" spans="5:9" s="196" customFormat="1">
      <c r="E1910" s="197"/>
      <c r="F1910" s="15"/>
      <c r="G1910" s="198"/>
      <c r="I1910" s="15"/>
    </row>
    <row r="1911" spans="5:9" s="196" customFormat="1">
      <c r="E1911" s="197"/>
      <c r="F1911" s="15"/>
      <c r="G1911" s="198"/>
      <c r="I1911" s="15"/>
    </row>
    <row r="1912" spans="5:9" s="196" customFormat="1">
      <c r="E1912" s="197"/>
      <c r="F1912" s="15"/>
      <c r="G1912" s="198"/>
      <c r="I1912" s="15"/>
    </row>
    <row r="1913" spans="5:9" s="196" customFormat="1">
      <c r="E1913" s="197"/>
      <c r="F1913" s="15"/>
      <c r="G1913" s="198"/>
      <c r="I1913" s="15"/>
    </row>
    <row r="1914" spans="5:9" s="196" customFormat="1">
      <c r="E1914" s="197"/>
      <c r="F1914" s="15"/>
      <c r="G1914" s="198"/>
      <c r="I1914" s="15"/>
    </row>
    <row r="1915" spans="5:9" s="196" customFormat="1">
      <c r="E1915" s="197"/>
      <c r="F1915" s="15"/>
      <c r="G1915" s="198"/>
      <c r="I1915" s="15"/>
    </row>
    <row r="1916" spans="5:9" s="196" customFormat="1">
      <c r="E1916" s="197"/>
      <c r="F1916" s="15"/>
      <c r="G1916" s="198"/>
      <c r="I1916" s="15"/>
    </row>
    <row r="1917" spans="5:9" s="196" customFormat="1">
      <c r="E1917" s="197"/>
      <c r="F1917" s="15"/>
      <c r="G1917" s="198"/>
      <c r="I1917" s="15"/>
    </row>
    <row r="1918" spans="5:9" s="196" customFormat="1">
      <c r="E1918" s="197"/>
      <c r="F1918" s="15"/>
      <c r="G1918" s="198"/>
      <c r="I1918" s="15"/>
    </row>
    <row r="1919" spans="5:9" s="196" customFormat="1">
      <c r="E1919" s="197"/>
      <c r="F1919" s="15"/>
      <c r="G1919" s="198"/>
      <c r="I1919" s="15"/>
    </row>
    <row r="1920" spans="5:9" s="196" customFormat="1">
      <c r="E1920" s="197"/>
      <c r="F1920" s="15"/>
      <c r="G1920" s="198"/>
      <c r="I1920" s="15"/>
    </row>
    <row r="1921" spans="5:9" s="196" customFormat="1">
      <c r="E1921" s="197"/>
      <c r="F1921" s="15"/>
      <c r="G1921" s="198"/>
      <c r="I1921" s="15"/>
    </row>
    <row r="1922" spans="5:9" s="196" customFormat="1">
      <c r="E1922" s="197"/>
      <c r="F1922" s="15"/>
      <c r="G1922" s="198"/>
      <c r="I1922" s="15"/>
    </row>
    <row r="1923" spans="5:9" s="196" customFormat="1">
      <c r="E1923" s="197"/>
      <c r="F1923" s="15"/>
      <c r="G1923" s="198"/>
      <c r="I1923" s="15"/>
    </row>
    <row r="1924" spans="5:9" s="196" customFormat="1">
      <c r="E1924" s="197"/>
      <c r="F1924" s="15"/>
      <c r="G1924" s="198"/>
      <c r="I1924" s="15"/>
    </row>
    <row r="1925" spans="5:9" s="196" customFormat="1">
      <c r="E1925" s="197"/>
      <c r="F1925" s="15"/>
      <c r="G1925" s="198"/>
      <c r="I1925" s="15"/>
    </row>
    <row r="1926" spans="5:9" s="196" customFormat="1">
      <c r="E1926" s="197"/>
      <c r="F1926" s="15"/>
      <c r="G1926" s="198"/>
      <c r="I1926" s="15"/>
    </row>
    <row r="1927" spans="5:9" s="196" customFormat="1">
      <c r="E1927" s="197"/>
      <c r="F1927" s="15"/>
      <c r="G1927" s="198"/>
      <c r="I1927" s="15"/>
    </row>
    <row r="1928" spans="5:9" s="196" customFormat="1">
      <c r="E1928" s="197"/>
      <c r="F1928" s="15"/>
      <c r="G1928" s="198"/>
      <c r="I1928" s="15"/>
    </row>
    <row r="1929" spans="5:9" s="196" customFormat="1">
      <c r="E1929" s="197"/>
      <c r="F1929" s="15"/>
      <c r="G1929" s="198"/>
      <c r="I1929" s="15"/>
    </row>
    <row r="1930" spans="5:9" s="196" customFormat="1">
      <c r="E1930" s="197"/>
      <c r="F1930" s="15"/>
      <c r="G1930" s="198"/>
      <c r="I1930" s="15"/>
    </row>
    <row r="1931" spans="5:9" s="196" customFormat="1">
      <c r="E1931" s="197"/>
      <c r="F1931" s="15"/>
      <c r="G1931" s="198"/>
      <c r="I1931" s="15"/>
    </row>
    <row r="1932" spans="5:9" s="196" customFormat="1">
      <c r="E1932" s="197"/>
      <c r="F1932" s="15"/>
      <c r="G1932" s="198"/>
      <c r="I1932" s="15"/>
    </row>
    <row r="1933" spans="5:9" s="196" customFormat="1">
      <c r="E1933" s="197"/>
      <c r="F1933" s="15"/>
      <c r="G1933" s="198"/>
      <c r="I1933" s="15"/>
    </row>
    <row r="1934" spans="5:9" s="196" customFormat="1">
      <c r="E1934" s="197"/>
      <c r="F1934" s="15"/>
      <c r="G1934" s="198"/>
      <c r="I1934" s="15"/>
    </row>
    <row r="1935" spans="5:9" s="196" customFormat="1">
      <c r="E1935" s="197"/>
      <c r="F1935" s="15"/>
      <c r="G1935" s="198"/>
      <c r="I1935" s="15"/>
    </row>
    <row r="1936" spans="5:9" s="196" customFormat="1">
      <c r="E1936" s="197"/>
      <c r="F1936" s="15"/>
      <c r="G1936" s="198"/>
      <c r="I1936" s="15"/>
    </row>
    <row r="1937" spans="5:9" s="196" customFormat="1">
      <c r="E1937" s="197"/>
      <c r="F1937" s="15"/>
      <c r="G1937" s="198"/>
      <c r="I1937" s="15"/>
    </row>
    <row r="1938" spans="5:9" s="196" customFormat="1">
      <c r="E1938" s="197"/>
      <c r="F1938" s="15"/>
      <c r="G1938" s="198"/>
      <c r="I1938" s="15"/>
    </row>
    <row r="1939" spans="5:9" s="196" customFormat="1">
      <c r="E1939" s="197"/>
      <c r="F1939" s="15"/>
      <c r="G1939" s="198"/>
      <c r="I1939" s="15"/>
    </row>
    <row r="1940" spans="5:9" s="196" customFormat="1">
      <c r="E1940" s="197"/>
      <c r="F1940" s="15"/>
      <c r="G1940" s="198"/>
      <c r="I1940" s="15"/>
    </row>
    <row r="1941" spans="5:9" s="196" customFormat="1">
      <c r="E1941" s="197"/>
      <c r="F1941" s="15"/>
      <c r="G1941" s="198"/>
      <c r="I1941" s="15"/>
    </row>
    <row r="1942" spans="5:9" s="196" customFormat="1">
      <c r="E1942" s="197"/>
      <c r="F1942" s="15"/>
      <c r="G1942" s="198"/>
      <c r="I1942" s="15"/>
    </row>
    <row r="1943" spans="5:9" s="196" customFormat="1">
      <c r="E1943" s="197"/>
      <c r="F1943" s="15"/>
      <c r="G1943" s="198"/>
      <c r="I1943" s="15"/>
    </row>
    <row r="1944" spans="5:9" s="196" customFormat="1">
      <c r="E1944" s="197"/>
      <c r="F1944" s="15"/>
      <c r="G1944" s="198"/>
      <c r="I1944" s="15"/>
    </row>
    <row r="1945" spans="5:9" s="196" customFormat="1">
      <c r="E1945" s="197"/>
      <c r="F1945" s="15"/>
      <c r="G1945" s="198"/>
      <c r="I1945" s="15"/>
    </row>
    <row r="1946" spans="5:9" s="196" customFormat="1">
      <c r="E1946" s="197"/>
      <c r="F1946" s="15"/>
      <c r="G1946" s="198"/>
      <c r="I1946" s="15"/>
    </row>
    <row r="1947" spans="5:9" s="196" customFormat="1">
      <c r="E1947" s="197"/>
      <c r="F1947" s="15"/>
      <c r="G1947" s="198"/>
      <c r="I1947" s="15"/>
    </row>
    <row r="1948" spans="5:9" s="196" customFormat="1">
      <c r="E1948" s="197"/>
      <c r="F1948" s="15"/>
      <c r="G1948" s="198"/>
      <c r="I1948" s="15"/>
    </row>
    <row r="1949" spans="5:9" s="196" customFormat="1">
      <c r="E1949" s="197"/>
      <c r="F1949" s="15"/>
      <c r="G1949" s="198"/>
      <c r="I1949" s="15"/>
    </row>
    <row r="1950" spans="5:9" s="196" customFormat="1">
      <c r="E1950" s="197"/>
      <c r="F1950" s="15"/>
      <c r="G1950" s="198"/>
      <c r="I1950" s="15"/>
    </row>
    <row r="1951" spans="5:9" s="196" customFormat="1">
      <c r="E1951" s="197"/>
      <c r="F1951" s="15"/>
      <c r="G1951" s="198"/>
      <c r="I1951" s="15"/>
    </row>
    <row r="1952" spans="5:9" s="196" customFormat="1">
      <c r="E1952" s="197"/>
      <c r="F1952" s="15"/>
      <c r="G1952" s="198"/>
      <c r="I1952" s="15"/>
    </row>
    <row r="1953" spans="5:9" s="196" customFormat="1">
      <c r="E1953" s="197"/>
      <c r="F1953" s="15"/>
      <c r="G1953" s="198"/>
      <c r="I1953" s="15"/>
    </row>
    <row r="1954" spans="5:9" s="196" customFormat="1">
      <c r="E1954" s="197"/>
      <c r="F1954" s="15"/>
      <c r="G1954" s="198"/>
      <c r="I1954" s="15"/>
    </row>
    <row r="1955" spans="5:9" s="196" customFormat="1">
      <c r="E1955" s="197"/>
      <c r="F1955" s="15"/>
      <c r="G1955" s="198"/>
      <c r="I1955" s="15"/>
    </row>
    <row r="1956" spans="5:9" s="196" customFormat="1">
      <c r="E1956" s="197"/>
      <c r="F1956" s="15"/>
      <c r="G1956" s="198"/>
      <c r="I1956" s="15"/>
    </row>
    <row r="1957" spans="5:9" s="196" customFormat="1">
      <c r="E1957" s="197"/>
      <c r="F1957" s="15"/>
      <c r="G1957" s="198"/>
      <c r="I1957" s="15"/>
    </row>
    <row r="1958" spans="5:9" s="196" customFormat="1">
      <c r="E1958" s="197"/>
      <c r="F1958" s="15"/>
      <c r="G1958" s="198"/>
      <c r="I1958" s="15"/>
    </row>
    <row r="1959" spans="5:9" s="196" customFormat="1">
      <c r="E1959" s="197"/>
      <c r="F1959" s="15"/>
      <c r="G1959" s="198"/>
      <c r="I1959" s="15"/>
    </row>
    <row r="1960" spans="5:9" s="196" customFormat="1">
      <c r="E1960" s="197"/>
      <c r="F1960" s="15"/>
      <c r="G1960" s="198"/>
      <c r="I1960" s="15"/>
    </row>
    <row r="1961" spans="5:9" s="196" customFormat="1">
      <c r="E1961" s="197"/>
      <c r="F1961" s="15"/>
      <c r="G1961" s="198"/>
      <c r="I1961" s="15"/>
    </row>
    <row r="1962" spans="5:9" s="196" customFormat="1">
      <c r="E1962" s="197"/>
      <c r="F1962" s="15"/>
      <c r="G1962" s="198"/>
      <c r="I1962" s="15"/>
    </row>
    <row r="1963" spans="5:9" s="196" customFormat="1">
      <c r="E1963" s="197"/>
      <c r="F1963" s="15"/>
      <c r="G1963" s="198"/>
      <c r="I1963" s="15"/>
    </row>
    <row r="1964" spans="5:9" s="196" customFormat="1">
      <c r="E1964" s="197"/>
      <c r="F1964" s="15"/>
      <c r="G1964" s="198"/>
      <c r="I1964" s="15"/>
    </row>
    <row r="1965" spans="5:9" s="196" customFormat="1">
      <c r="E1965" s="197"/>
      <c r="F1965" s="15"/>
      <c r="G1965" s="198"/>
      <c r="I1965" s="15"/>
    </row>
    <row r="1966" spans="5:9" s="196" customFormat="1">
      <c r="E1966" s="197"/>
      <c r="F1966" s="15"/>
      <c r="G1966" s="198"/>
      <c r="I1966" s="15"/>
    </row>
    <row r="1967" spans="5:9" s="196" customFormat="1">
      <c r="E1967" s="197"/>
      <c r="F1967" s="15"/>
      <c r="G1967" s="198"/>
      <c r="I1967" s="15"/>
    </row>
    <row r="1968" spans="5:9" s="196" customFormat="1">
      <c r="E1968" s="197"/>
      <c r="F1968" s="15"/>
      <c r="G1968" s="198"/>
      <c r="I1968" s="15"/>
    </row>
    <row r="1969" spans="5:9" s="196" customFormat="1">
      <c r="E1969" s="197"/>
      <c r="F1969" s="15"/>
      <c r="G1969" s="198"/>
      <c r="I1969" s="15"/>
    </row>
    <row r="1970" spans="5:9" s="196" customFormat="1">
      <c r="E1970" s="197"/>
      <c r="F1970" s="15"/>
      <c r="G1970" s="198"/>
      <c r="I1970" s="15"/>
    </row>
    <row r="1971" spans="5:9" s="196" customFormat="1">
      <c r="E1971" s="197"/>
      <c r="F1971" s="15"/>
      <c r="G1971" s="198"/>
      <c r="I1971" s="15"/>
    </row>
    <row r="1972" spans="5:9" s="196" customFormat="1">
      <c r="E1972" s="197"/>
      <c r="F1972" s="15"/>
      <c r="G1972" s="198"/>
      <c r="I1972" s="15"/>
    </row>
    <row r="1973" spans="5:9" s="196" customFormat="1">
      <c r="E1973" s="197"/>
      <c r="F1973" s="15"/>
      <c r="G1973" s="198"/>
      <c r="I1973" s="15"/>
    </row>
    <row r="1974" spans="5:9" s="196" customFormat="1">
      <c r="E1974" s="197"/>
      <c r="F1974" s="15"/>
      <c r="G1974" s="198"/>
      <c r="I1974" s="15"/>
    </row>
    <row r="1975" spans="5:9" s="196" customFormat="1">
      <c r="E1975" s="197"/>
      <c r="F1975" s="15"/>
      <c r="G1975" s="198"/>
      <c r="I1975" s="15"/>
    </row>
    <row r="1976" spans="5:9" s="196" customFormat="1">
      <c r="E1976" s="197"/>
      <c r="F1976" s="15"/>
      <c r="G1976" s="198"/>
      <c r="I1976" s="15"/>
    </row>
    <row r="1977" spans="5:9" s="196" customFormat="1">
      <c r="E1977" s="197"/>
      <c r="F1977" s="15"/>
      <c r="G1977" s="198"/>
      <c r="I1977" s="15"/>
    </row>
    <row r="1978" spans="5:9" s="196" customFormat="1">
      <c r="E1978" s="197"/>
      <c r="F1978" s="15"/>
      <c r="G1978" s="198"/>
      <c r="I1978" s="15"/>
    </row>
    <row r="1979" spans="5:9" s="196" customFormat="1">
      <c r="E1979" s="197"/>
      <c r="F1979" s="15"/>
      <c r="G1979" s="198"/>
      <c r="I1979" s="15"/>
    </row>
    <row r="1980" spans="5:9" s="196" customFormat="1">
      <c r="E1980" s="197"/>
      <c r="F1980" s="15"/>
      <c r="G1980" s="198"/>
      <c r="I1980" s="15"/>
    </row>
    <row r="1981" spans="5:9" s="196" customFormat="1">
      <c r="E1981" s="197"/>
      <c r="F1981" s="15"/>
      <c r="G1981" s="198"/>
      <c r="I1981" s="15"/>
    </row>
    <row r="1982" spans="5:9" s="196" customFormat="1">
      <c r="E1982" s="197"/>
      <c r="F1982" s="15"/>
      <c r="G1982" s="198"/>
      <c r="I1982" s="15"/>
    </row>
    <row r="1983" spans="5:9" s="196" customFormat="1">
      <c r="E1983" s="197"/>
      <c r="F1983" s="15"/>
      <c r="G1983" s="198"/>
      <c r="I1983" s="15"/>
    </row>
    <row r="1984" spans="5:9" s="196" customFormat="1">
      <c r="E1984" s="197"/>
      <c r="F1984" s="15"/>
      <c r="G1984" s="198"/>
      <c r="I1984" s="15"/>
    </row>
    <row r="1985" spans="5:9" s="196" customFormat="1">
      <c r="E1985" s="197"/>
      <c r="F1985" s="15"/>
      <c r="G1985" s="198"/>
      <c r="I1985" s="15"/>
    </row>
    <row r="1986" spans="5:9" s="196" customFormat="1">
      <c r="E1986" s="197"/>
      <c r="F1986" s="15"/>
      <c r="G1986" s="198"/>
      <c r="I1986" s="15"/>
    </row>
    <row r="1987" spans="5:9" s="196" customFormat="1">
      <c r="E1987" s="197"/>
      <c r="F1987" s="15"/>
      <c r="G1987" s="198"/>
      <c r="I1987" s="15"/>
    </row>
    <row r="1988" spans="5:9" s="196" customFormat="1">
      <c r="E1988" s="197"/>
      <c r="F1988" s="15"/>
      <c r="G1988" s="198"/>
      <c r="I1988" s="15"/>
    </row>
    <row r="1989" spans="5:9" s="196" customFormat="1">
      <c r="E1989" s="197"/>
      <c r="F1989" s="15"/>
      <c r="G1989" s="198"/>
      <c r="I1989" s="15"/>
    </row>
    <row r="1990" spans="5:9" s="196" customFormat="1">
      <c r="E1990" s="197"/>
      <c r="F1990" s="15"/>
      <c r="G1990" s="198"/>
      <c r="I1990" s="15"/>
    </row>
    <row r="1991" spans="5:9" s="196" customFormat="1">
      <c r="E1991" s="197"/>
      <c r="F1991" s="15"/>
      <c r="G1991" s="198"/>
      <c r="I1991" s="15"/>
    </row>
    <row r="1992" spans="5:9" s="196" customFormat="1">
      <c r="E1992" s="197"/>
      <c r="F1992" s="15"/>
      <c r="G1992" s="198"/>
      <c r="I1992" s="15"/>
    </row>
    <row r="1993" spans="5:9" s="196" customFormat="1">
      <c r="E1993" s="197"/>
      <c r="F1993" s="15"/>
      <c r="G1993" s="198"/>
      <c r="I1993" s="15"/>
    </row>
    <row r="1994" spans="5:9" s="196" customFormat="1">
      <c r="E1994" s="197"/>
      <c r="F1994" s="15"/>
      <c r="G1994" s="198"/>
      <c r="I1994" s="15"/>
    </row>
    <row r="1995" spans="5:9" s="196" customFormat="1">
      <c r="E1995" s="197"/>
      <c r="F1995" s="15"/>
      <c r="G1995" s="198"/>
      <c r="I1995" s="15"/>
    </row>
    <row r="1996" spans="5:9" s="196" customFormat="1">
      <c r="E1996" s="197"/>
      <c r="F1996" s="15"/>
      <c r="G1996" s="198"/>
      <c r="I1996" s="15"/>
    </row>
    <row r="1997" spans="5:9" s="196" customFormat="1">
      <c r="E1997" s="197"/>
      <c r="F1997" s="15"/>
      <c r="G1997" s="198"/>
      <c r="I1997" s="15"/>
    </row>
    <row r="1998" spans="5:9" s="196" customFormat="1">
      <c r="E1998" s="197"/>
      <c r="F1998" s="15"/>
      <c r="G1998" s="198"/>
      <c r="I1998" s="15"/>
    </row>
    <row r="1999" spans="5:9" s="196" customFormat="1">
      <c r="E1999" s="197"/>
      <c r="F1999" s="15"/>
      <c r="G1999" s="198"/>
      <c r="I1999" s="15"/>
    </row>
    <row r="2000" spans="5:9" s="196" customFormat="1">
      <c r="E2000" s="197"/>
      <c r="F2000" s="15"/>
      <c r="G2000" s="198"/>
      <c r="I2000" s="15"/>
    </row>
    <row r="2001" spans="5:9" s="196" customFormat="1">
      <c r="E2001" s="197"/>
      <c r="F2001" s="15"/>
      <c r="G2001" s="198"/>
      <c r="I2001" s="15"/>
    </row>
    <row r="2002" spans="5:9" s="196" customFormat="1">
      <c r="E2002" s="197"/>
      <c r="F2002" s="15"/>
      <c r="G2002" s="198"/>
      <c r="I2002" s="15"/>
    </row>
    <row r="2003" spans="5:9" s="196" customFormat="1">
      <c r="E2003" s="197"/>
      <c r="F2003" s="15"/>
      <c r="G2003" s="198"/>
      <c r="I2003" s="15"/>
    </row>
    <row r="2004" spans="5:9" s="196" customFormat="1">
      <c r="E2004" s="197"/>
      <c r="F2004" s="15"/>
      <c r="G2004" s="198"/>
      <c r="I2004" s="15"/>
    </row>
    <row r="2005" spans="5:9" s="196" customFormat="1">
      <c r="E2005" s="197"/>
      <c r="F2005" s="15"/>
      <c r="G2005" s="198"/>
      <c r="I2005" s="15"/>
    </row>
    <row r="2006" spans="5:9" s="196" customFormat="1">
      <c r="E2006" s="197"/>
      <c r="F2006" s="15"/>
      <c r="G2006" s="198"/>
      <c r="I2006" s="15"/>
    </row>
    <row r="2007" spans="5:9" s="196" customFormat="1">
      <c r="E2007" s="197"/>
      <c r="F2007" s="15"/>
      <c r="G2007" s="198"/>
      <c r="I2007" s="15"/>
    </row>
    <row r="2008" spans="5:9" s="196" customFormat="1">
      <c r="E2008" s="197"/>
      <c r="F2008" s="15"/>
      <c r="G2008" s="198"/>
      <c r="I2008" s="15"/>
    </row>
    <row r="2009" spans="5:9" s="196" customFormat="1">
      <c r="E2009" s="197"/>
      <c r="F2009" s="15"/>
      <c r="G2009" s="198"/>
      <c r="I2009" s="15"/>
    </row>
    <row r="2010" spans="5:9" s="196" customFormat="1">
      <c r="E2010" s="197"/>
      <c r="F2010" s="15"/>
      <c r="G2010" s="198"/>
      <c r="I2010" s="15"/>
    </row>
    <row r="2011" spans="5:9" s="196" customFormat="1">
      <c r="E2011" s="197"/>
      <c r="F2011" s="15"/>
      <c r="G2011" s="198"/>
      <c r="I2011" s="15"/>
    </row>
    <row r="2012" spans="5:9" s="196" customFormat="1">
      <c r="E2012" s="197"/>
      <c r="F2012" s="15"/>
      <c r="G2012" s="198"/>
      <c r="I2012" s="15"/>
    </row>
    <row r="2013" spans="5:9" s="196" customFormat="1">
      <c r="E2013" s="197"/>
      <c r="F2013" s="15"/>
      <c r="G2013" s="198"/>
      <c r="I2013" s="15"/>
    </row>
    <row r="2014" spans="5:9" s="196" customFormat="1">
      <c r="E2014" s="197"/>
      <c r="F2014" s="15"/>
      <c r="G2014" s="198"/>
      <c r="I2014" s="15"/>
    </row>
    <row r="2015" spans="5:9" s="196" customFormat="1">
      <c r="E2015" s="197"/>
      <c r="F2015" s="15"/>
      <c r="G2015" s="198"/>
      <c r="I2015" s="15"/>
    </row>
    <row r="2016" spans="5:9" s="196" customFormat="1">
      <c r="E2016" s="197"/>
      <c r="F2016" s="15"/>
      <c r="G2016" s="198"/>
      <c r="I2016" s="15"/>
    </row>
    <row r="2017" spans="5:9" s="196" customFormat="1">
      <c r="E2017" s="197"/>
      <c r="F2017" s="15"/>
      <c r="G2017" s="198"/>
      <c r="I2017" s="15"/>
    </row>
    <row r="2018" spans="5:9" s="196" customFormat="1">
      <c r="E2018" s="197"/>
      <c r="F2018" s="15"/>
      <c r="G2018" s="198"/>
      <c r="I2018" s="15"/>
    </row>
    <row r="2019" spans="5:9" s="196" customFormat="1">
      <c r="E2019" s="197"/>
      <c r="F2019" s="15"/>
      <c r="G2019" s="198"/>
      <c r="I2019" s="15"/>
    </row>
    <row r="2020" spans="5:9" s="196" customFormat="1">
      <c r="E2020" s="197"/>
      <c r="F2020" s="15"/>
      <c r="G2020" s="198"/>
      <c r="I2020" s="15"/>
    </row>
    <row r="2021" spans="5:9" s="196" customFormat="1">
      <c r="E2021" s="197"/>
      <c r="F2021" s="15"/>
      <c r="G2021" s="198"/>
      <c r="I2021" s="15"/>
    </row>
    <row r="2022" spans="5:9" s="196" customFormat="1">
      <c r="E2022" s="197"/>
      <c r="F2022" s="15"/>
      <c r="G2022" s="198"/>
      <c r="I2022" s="15"/>
    </row>
    <row r="2023" spans="5:9" s="196" customFormat="1">
      <c r="E2023" s="197"/>
      <c r="F2023" s="15"/>
      <c r="G2023" s="198"/>
      <c r="I2023" s="15"/>
    </row>
    <row r="2024" spans="5:9" s="196" customFormat="1">
      <c r="E2024" s="197"/>
      <c r="F2024" s="15"/>
      <c r="G2024" s="198"/>
      <c r="I2024" s="15"/>
    </row>
    <row r="2025" spans="5:9" s="196" customFormat="1">
      <c r="E2025" s="197"/>
      <c r="F2025" s="15"/>
      <c r="G2025" s="198"/>
      <c r="I2025" s="15"/>
    </row>
    <row r="2026" spans="5:9" s="196" customFormat="1">
      <c r="E2026" s="197"/>
      <c r="F2026" s="15"/>
      <c r="G2026" s="198"/>
      <c r="I2026" s="15"/>
    </row>
    <row r="2027" spans="5:9" s="196" customFormat="1">
      <c r="E2027" s="197"/>
      <c r="F2027" s="15"/>
      <c r="G2027" s="198"/>
      <c r="I2027" s="15"/>
    </row>
    <row r="2028" spans="5:9" s="196" customFormat="1">
      <c r="E2028" s="197"/>
      <c r="F2028" s="15"/>
      <c r="G2028" s="198"/>
      <c r="I2028" s="15"/>
    </row>
    <row r="2029" spans="5:9" s="196" customFormat="1">
      <c r="E2029" s="197"/>
      <c r="F2029" s="15"/>
      <c r="G2029" s="198"/>
      <c r="I2029" s="15"/>
    </row>
    <row r="2030" spans="5:9" s="196" customFormat="1">
      <c r="E2030" s="197"/>
      <c r="F2030" s="15"/>
      <c r="G2030" s="198"/>
      <c r="I2030" s="15"/>
    </row>
    <row r="2031" spans="5:9" s="196" customFormat="1">
      <c r="E2031" s="197"/>
      <c r="F2031" s="15"/>
      <c r="G2031" s="198"/>
      <c r="I2031" s="15"/>
    </row>
    <row r="2032" spans="5:9" s="196" customFormat="1">
      <c r="E2032" s="197"/>
      <c r="F2032" s="15"/>
      <c r="G2032" s="198"/>
      <c r="I2032" s="15"/>
    </row>
    <row r="2033" spans="5:9" s="196" customFormat="1">
      <c r="E2033" s="197"/>
      <c r="F2033" s="15"/>
      <c r="G2033" s="198"/>
      <c r="I2033" s="15"/>
    </row>
    <row r="2034" spans="5:9" s="196" customFormat="1">
      <c r="E2034" s="197"/>
      <c r="F2034" s="15"/>
      <c r="G2034" s="198"/>
      <c r="I2034" s="15"/>
    </row>
    <row r="2035" spans="5:9" s="196" customFormat="1">
      <c r="E2035" s="197"/>
      <c r="F2035" s="15"/>
      <c r="G2035" s="198"/>
      <c r="I2035" s="15"/>
    </row>
    <row r="2036" spans="5:9" s="196" customFormat="1">
      <c r="E2036" s="197"/>
      <c r="F2036" s="15"/>
      <c r="G2036" s="198"/>
      <c r="I2036" s="15"/>
    </row>
    <row r="2037" spans="5:9" s="196" customFormat="1">
      <c r="E2037" s="197"/>
      <c r="F2037" s="15"/>
      <c r="G2037" s="198"/>
      <c r="I2037" s="15"/>
    </row>
    <row r="2038" spans="5:9" s="196" customFormat="1">
      <c r="E2038" s="197"/>
      <c r="F2038" s="15"/>
      <c r="G2038" s="198"/>
      <c r="I2038" s="15"/>
    </row>
    <row r="2039" spans="5:9" s="196" customFormat="1">
      <c r="E2039" s="197"/>
      <c r="F2039" s="15"/>
      <c r="G2039" s="198"/>
      <c r="I2039" s="15"/>
    </row>
    <row r="2040" spans="5:9" s="196" customFormat="1">
      <c r="E2040" s="197"/>
      <c r="F2040" s="15"/>
      <c r="G2040" s="198"/>
      <c r="I2040" s="15"/>
    </row>
    <row r="2041" spans="5:9" s="196" customFormat="1">
      <c r="E2041" s="197"/>
      <c r="F2041" s="15"/>
      <c r="G2041" s="198"/>
      <c r="I2041" s="15"/>
    </row>
    <row r="2042" spans="5:9" s="196" customFormat="1">
      <c r="E2042" s="197"/>
      <c r="F2042" s="15"/>
      <c r="G2042" s="198"/>
      <c r="I2042" s="15"/>
    </row>
    <row r="2043" spans="5:9" s="196" customFormat="1">
      <c r="E2043" s="197"/>
      <c r="F2043" s="15"/>
      <c r="G2043" s="198"/>
      <c r="I2043" s="15"/>
    </row>
    <row r="2044" spans="5:9" s="196" customFormat="1">
      <c r="E2044" s="197"/>
      <c r="F2044" s="15"/>
      <c r="G2044" s="198"/>
      <c r="I2044" s="15"/>
    </row>
    <row r="2045" spans="5:9" s="196" customFormat="1">
      <c r="E2045" s="197"/>
      <c r="F2045" s="15"/>
      <c r="G2045" s="198"/>
      <c r="I2045" s="15"/>
    </row>
    <row r="2046" spans="5:9" s="196" customFormat="1">
      <c r="E2046" s="197"/>
      <c r="F2046" s="15"/>
      <c r="G2046" s="198"/>
      <c r="I2046" s="15"/>
    </row>
    <row r="2047" spans="5:9" s="196" customFormat="1">
      <c r="E2047" s="197"/>
      <c r="F2047" s="15"/>
      <c r="G2047" s="198"/>
      <c r="I2047" s="15"/>
    </row>
    <row r="2048" spans="5:9" s="196" customFormat="1">
      <c r="E2048" s="197"/>
      <c r="F2048" s="15"/>
      <c r="G2048" s="198"/>
      <c r="I2048" s="15"/>
    </row>
    <row r="2049" spans="5:9" s="196" customFormat="1">
      <c r="E2049" s="197"/>
      <c r="F2049" s="15"/>
      <c r="G2049" s="198"/>
      <c r="I2049" s="15"/>
    </row>
    <row r="2050" spans="5:9" s="196" customFormat="1">
      <c r="E2050" s="197"/>
      <c r="F2050" s="15"/>
      <c r="G2050" s="198"/>
      <c r="I2050" s="15"/>
    </row>
    <row r="2051" spans="5:9" s="196" customFormat="1">
      <c r="E2051" s="197"/>
      <c r="F2051" s="15"/>
      <c r="G2051" s="198"/>
      <c r="I2051" s="15"/>
    </row>
    <row r="2052" spans="5:9" s="196" customFormat="1">
      <c r="E2052" s="197"/>
      <c r="F2052" s="15"/>
      <c r="G2052" s="198"/>
      <c r="I2052" s="15"/>
    </row>
    <row r="2053" spans="5:9" s="196" customFormat="1">
      <c r="E2053" s="197"/>
      <c r="F2053" s="15"/>
      <c r="G2053" s="198"/>
      <c r="I2053" s="15"/>
    </row>
    <row r="2054" spans="5:9" s="196" customFormat="1">
      <c r="E2054" s="197"/>
      <c r="F2054" s="15"/>
      <c r="G2054" s="198"/>
      <c r="I2054" s="15"/>
    </row>
    <row r="2055" spans="5:9" s="196" customFormat="1">
      <c r="E2055" s="197"/>
      <c r="F2055" s="15"/>
      <c r="G2055" s="198"/>
      <c r="I2055" s="15"/>
    </row>
    <row r="2056" spans="5:9" s="196" customFormat="1">
      <c r="E2056" s="197"/>
      <c r="F2056" s="15"/>
      <c r="G2056" s="198"/>
      <c r="I2056" s="15"/>
    </row>
    <row r="2057" spans="5:9" s="196" customFormat="1">
      <c r="E2057" s="197"/>
      <c r="F2057" s="15"/>
      <c r="G2057" s="198"/>
      <c r="I2057" s="15"/>
    </row>
    <row r="2058" spans="5:9" s="196" customFormat="1">
      <c r="E2058" s="197"/>
      <c r="F2058" s="15"/>
      <c r="G2058" s="198"/>
      <c r="I2058" s="15"/>
    </row>
    <row r="2059" spans="5:9" s="196" customFormat="1">
      <c r="E2059" s="197"/>
      <c r="F2059" s="15"/>
      <c r="G2059" s="198"/>
      <c r="I2059" s="15"/>
    </row>
    <row r="2060" spans="5:9" s="196" customFormat="1">
      <c r="E2060" s="197"/>
      <c r="F2060" s="15"/>
      <c r="G2060" s="198"/>
      <c r="I2060" s="15"/>
    </row>
    <row r="2061" spans="5:9" s="196" customFormat="1">
      <c r="E2061" s="197"/>
      <c r="F2061" s="15"/>
      <c r="G2061" s="198"/>
      <c r="I2061" s="15"/>
    </row>
    <row r="2062" spans="5:9" s="196" customFormat="1">
      <c r="E2062" s="197"/>
      <c r="F2062" s="15"/>
      <c r="G2062" s="198"/>
      <c r="I2062" s="15"/>
    </row>
    <row r="2063" spans="5:9" s="196" customFormat="1">
      <c r="E2063" s="197"/>
      <c r="F2063" s="15"/>
      <c r="G2063" s="198"/>
      <c r="I2063" s="15"/>
    </row>
    <row r="2064" spans="5:9" s="196" customFormat="1">
      <c r="E2064" s="197"/>
      <c r="F2064" s="15"/>
      <c r="G2064" s="198"/>
      <c r="I2064" s="15"/>
    </row>
    <row r="2065" spans="5:9" s="196" customFormat="1">
      <c r="E2065" s="197"/>
      <c r="F2065" s="15"/>
      <c r="G2065" s="198"/>
      <c r="I2065" s="15"/>
    </row>
    <row r="2066" spans="5:9" s="196" customFormat="1">
      <c r="E2066" s="197"/>
      <c r="F2066" s="15"/>
      <c r="G2066" s="198"/>
      <c r="I2066" s="15"/>
    </row>
    <row r="2067" spans="5:9" s="196" customFormat="1">
      <c r="E2067" s="197"/>
      <c r="F2067" s="15"/>
      <c r="G2067" s="198"/>
      <c r="I2067" s="15"/>
    </row>
    <row r="2068" spans="5:9" s="196" customFormat="1">
      <c r="E2068" s="197"/>
      <c r="F2068" s="15"/>
      <c r="G2068" s="198"/>
      <c r="I2068" s="15"/>
    </row>
    <row r="2069" spans="5:9" s="196" customFormat="1">
      <c r="E2069" s="197"/>
      <c r="F2069" s="15"/>
      <c r="G2069" s="198"/>
      <c r="I2069" s="15"/>
    </row>
    <row r="2070" spans="5:9" s="196" customFormat="1">
      <c r="E2070" s="197"/>
      <c r="F2070" s="15"/>
      <c r="G2070" s="198"/>
      <c r="I2070" s="15"/>
    </row>
    <row r="2071" spans="5:9" s="196" customFormat="1">
      <c r="E2071" s="197"/>
      <c r="F2071" s="15"/>
      <c r="G2071" s="198"/>
      <c r="I2071" s="15"/>
    </row>
    <row r="2072" spans="5:9" s="196" customFormat="1">
      <c r="E2072" s="197"/>
      <c r="F2072" s="15"/>
      <c r="G2072" s="198"/>
      <c r="I2072" s="15"/>
    </row>
    <row r="2073" spans="5:9" s="196" customFormat="1">
      <c r="E2073" s="197"/>
      <c r="F2073" s="15"/>
      <c r="G2073" s="198"/>
      <c r="I2073" s="15"/>
    </row>
    <row r="2074" spans="5:9" s="196" customFormat="1">
      <c r="E2074" s="197"/>
      <c r="F2074" s="15"/>
      <c r="G2074" s="198"/>
      <c r="I2074" s="15"/>
    </row>
    <row r="2075" spans="5:9" s="196" customFormat="1">
      <c r="E2075" s="197"/>
      <c r="F2075" s="15"/>
      <c r="G2075" s="198"/>
      <c r="I2075" s="15"/>
    </row>
    <row r="2076" spans="5:9" s="196" customFormat="1">
      <c r="E2076" s="197"/>
      <c r="F2076" s="15"/>
      <c r="G2076" s="198"/>
      <c r="I2076" s="15"/>
    </row>
    <row r="2077" spans="5:9" s="196" customFormat="1">
      <c r="E2077" s="197"/>
      <c r="F2077" s="15"/>
      <c r="G2077" s="198"/>
      <c r="I2077" s="15"/>
    </row>
    <row r="2078" spans="5:9" s="196" customFormat="1">
      <c r="E2078" s="197"/>
      <c r="F2078" s="15"/>
      <c r="G2078" s="198"/>
      <c r="I2078" s="15"/>
    </row>
    <row r="2079" spans="5:9" s="196" customFormat="1">
      <c r="E2079" s="197"/>
      <c r="F2079" s="15"/>
      <c r="G2079" s="198"/>
      <c r="I2079" s="15"/>
    </row>
    <row r="2080" spans="5:9" s="196" customFormat="1">
      <c r="E2080" s="197"/>
      <c r="F2080" s="15"/>
      <c r="G2080" s="198"/>
      <c r="I2080" s="15"/>
    </row>
    <row r="2081" spans="5:9" s="196" customFormat="1">
      <c r="E2081" s="197"/>
      <c r="F2081" s="15"/>
      <c r="G2081" s="198"/>
      <c r="I2081" s="15"/>
    </row>
    <row r="2082" spans="5:9" s="196" customFormat="1">
      <c r="E2082" s="197"/>
      <c r="F2082" s="15"/>
      <c r="G2082" s="198"/>
      <c r="I2082" s="15"/>
    </row>
    <row r="2083" spans="5:9" s="196" customFormat="1">
      <c r="E2083" s="197"/>
      <c r="F2083" s="15"/>
      <c r="G2083" s="198"/>
      <c r="I2083" s="15"/>
    </row>
    <row r="2084" spans="5:9" s="196" customFormat="1">
      <c r="E2084" s="197"/>
      <c r="F2084" s="15"/>
      <c r="G2084" s="198"/>
      <c r="I2084" s="15"/>
    </row>
    <row r="2085" spans="5:9" s="196" customFormat="1">
      <c r="E2085" s="197"/>
      <c r="F2085" s="15"/>
      <c r="G2085" s="198"/>
      <c r="I2085" s="15"/>
    </row>
    <row r="2086" spans="5:9" s="196" customFormat="1">
      <c r="E2086" s="197"/>
      <c r="F2086" s="15"/>
      <c r="G2086" s="198"/>
      <c r="I2086" s="15"/>
    </row>
    <row r="2087" spans="5:9" s="196" customFormat="1">
      <c r="E2087" s="197"/>
      <c r="F2087" s="15"/>
      <c r="G2087" s="198"/>
      <c r="I2087" s="15"/>
    </row>
    <row r="2088" spans="5:9" s="196" customFormat="1">
      <c r="E2088" s="197"/>
      <c r="F2088" s="15"/>
      <c r="G2088" s="198"/>
      <c r="I2088" s="15"/>
    </row>
    <row r="2089" spans="5:9" s="196" customFormat="1">
      <c r="E2089" s="197"/>
      <c r="F2089" s="15"/>
      <c r="G2089" s="198"/>
      <c r="I2089" s="15"/>
    </row>
    <row r="2090" spans="5:9" s="196" customFormat="1">
      <c r="E2090" s="197"/>
      <c r="F2090" s="15"/>
      <c r="G2090" s="198"/>
      <c r="I2090" s="15"/>
    </row>
    <row r="2091" spans="5:9" s="196" customFormat="1">
      <c r="E2091" s="197"/>
      <c r="F2091" s="15"/>
      <c r="G2091" s="198"/>
      <c r="I2091" s="15"/>
    </row>
    <row r="2092" spans="5:9" s="196" customFormat="1">
      <c r="E2092" s="197"/>
      <c r="F2092" s="15"/>
      <c r="G2092" s="198"/>
      <c r="I2092" s="15"/>
    </row>
    <row r="2093" spans="5:9" s="196" customFormat="1">
      <c r="E2093" s="197"/>
      <c r="F2093" s="15"/>
      <c r="G2093" s="198"/>
      <c r="I2093" s="15"/>
    </row>
    <row r="2094" spans="5:9" s="196" customFormat="1">
      <c r="E2094" s="197"/>
      <c r="F2094" s="15"/>
      <c r="G2094" s="198"/>
      <c r="I2094" s="15"/>
    </row>
    <row r="2095" spans="5:9" s="196" customFormat="1">
      <c r="E2095" s="197"/>
      <c r="F2095" s="15"/>
      <c r="G2095" s="198"/>
      <c r="I2095" s="15"/>
    </row>
    <row r="2096" spans="5:9" s="196" customFormat="1">
      <c r="E2096" s="197"/>
      <c r="F2096" s="15"/>
      <c r="G2096" s="198"/>
      <c r="I2096" s="15"/>
    </row>
    <row r="2097" spans="5:9" s="196" customFormat="1">
      <c r="E2097" s="197"/>
      <c r="F2097" s="15"/>
      <c r="G2097" s="198"/>
      <c r="I2097" s="15"/>
    </row>
    <row r="2098" spans="5:9" s="196" customFormat="1">
      <c r="E2098" s="197"/>
      <c r="F2098" s="15"/>
      <c r="G2098" s="198"/>
      <c r="I2098" s="15"/>
    </row>
    <row r="2099" spans="5:9" s="196" customFormat="1">
      <c r="E2099" s="197"/>
      <c r="F2099" s="15"/>
      <c r="G2099" s="198"/>
      <c r="I2099" s="15"/>
    </row>
    <row r="2100" spans="5:9" s="196" customFormat="1">
      <c r="E2100" s="197"/>
      <c r="F2100" s="15"/>
      <c r="G2100" s="198"/>
      <c r="I2100" s="15"/>
    </row>
    <row r="2101" spans="5:9" s="196" customFormat="1">
      <c r="E2101" s="197"/>
      <c r="F2101" s="15"/>
      <c r="G2101" s="198"/>
      <c r="I2101" s="15"/>
    </row>
    <row r="2102" spans="5:9" s="196" customFormat="1">
      <c r="E2102" s="197"/>
      <c r="F2102" s="15"/>
      <c r="G2102" s="198"/>
      <c r="I2102" s="15"/>
    </row>
    <row r="2103" spans="5:9" s="196" customFormat="1">
      <c r="E2103" s="197"/>
      <c r="F2103" s="15"/>
      <c r="G2103" s="198"/>
      <c r="I2103" s="15"/>
    </row>
    <row r="2104" spans="5:9" s="196" customFormat="1">
      <c r="E2104" s="197"/>
      <c r="F2104" s="15"/>
      <c r="G2104" s="198"/>
      <c r="I2104" s="15"/>
    </row>
    <row r="2105" spans="5:9" s="196" customFormat="1">
      <c r="E2105" s="197"/>
      <c r="F2105" s="15"/>
      <c r="G2105" s="198"/>
      <c r="I2105" s="15"/>
    </row>
    <row r="2106" spans="5:9" s="196" customFormat="1">
      <c r="E2106" s="197"/>
      <c r="F2106" s="15"/>
      <c r="G2106" s="198"/>
      <c r="I2106" s="15"/>
    </row>
    <row r="2107" spans="5:9" s="196" customFormat="1">
      <c r="E2107" s="197"/>
      <c r="F2107" s="15"/>
      <c r="G2107" s="198"/>
      <c r="I2107" s="15"/>
    </row>
    <row r="2108" spans="5:9" s="196" customFormat="1">
      <c r="E2108" s="197"/>
      <c r="F2108" s="15"/>
      <c r="G2108" s="198"/>
      <c r="I2108" s="15"/>
    </row>
    <row r="2109" spans="5:9" s="196" customFormat="1">
      <c r="E2109" s="197"/>
      <c r="F2109" s="15"/>
      <c r="G2109" s="198"/>
      <c r="I2109" s="15"/>
    </row>
    <row r="2110" spans="5:9" s="196" customFormat="1">
      <c r="E2110" s="197"/>
      <c r="F2110" s="15"/>
      <c r="G2110" s="198"/>
      <c r="I2110" s="15"/>
    </row>
    <row r="2111" spans="5:9" s="196" customFormat="1">
      <c r="E2111" s="197"/>
      <c r="F2111" s="15"/>
      <c r="G2111" s="198"/>
      <c r="I2111" s="15"/>
    </row>
    <row r="2112" spans="5:9" s="196" customFormat="1">
      <c r="E2112" s="197"/>
      <c r="F2112" s="15"/>
      <c r="G2112" s="198"/>
      <c r="I2112" s="15"/>
    </row>
    <row r="2113" spans="5:9" s="196" customFormat="1">
      <c r="E2113" s="197"/>
      <c r="F2113" s="15"/>
      <c r="G2113" s="198"/>
      <c r="I2113" s="15"/>
    </row>
    <row r="2114" spans="5:9" s="196" customFormat="1">
      <c r="E2114" s="197"/>
      <c r="F2114" s="15"/>
      <c r="G2114" s="198"/>
      <c r="I2114" s="15"/>
    </row>
    <row r="2115" spans="5:9" s="196" customFormat="1">
      <c r="E2115" s="197"/>
      <c r="F2115" s="15"/>
      <c r="G2115" s="198"/>
      <c r="I2115" s="15"/>
    </row>
    <row r="2116" spans="5:9" s="196" customFormat="1">
      <c r="E2116" s="197"/>
      <c r="F2116" s="15"/>
      <c r="G2116" s="198"/>
      <c r="I2116" s="15"/>
    </row>
    <row r="2117" spans="5:9" s="196" customFormat="1">
      <c r="E2117" s="197"/>
      <c r="F2117" s="15"/>
      <c r="G2117" s="198"/>
      <c r="I2117" s="15"/>
    </row>
    <row r="2118" spans="5:9" s="196" customFormat="1">
      <c r="E2118" s="197"/>
      <c r="F2118" s="15"/>
      <c r="G2118" s="198"/>
      <c r="I2118" s="15"/>
    </row>
    <row r="2119" spans="5:9" s="196" customFormat="1">
      <c r="E2119" s="197"/>
      <c r="F2119" s="15"/>
      <c r="G2119" s="198"/>
      <c r="I2119" s="15"/>
    </row>
    <row r="2120" spans="5:9" s="196" customFormat="1">
      <c r="E2120" s="197"/>
      <c r="F2120" s="15"/>
      <c r="G2120" s="198"/>
      <c r="I2120" s="15"/>
    </row>
    <row r="2121" spans="5:9" s="196" customFormat="1">
      <c r="E2121" s="197"/>
      <c r="F2121" s="15"/>
      <c r="G2121" s="198"/>
      <c r="I2121" s="15"/>
    </row>
    <row r="2122" spans="5:9" s="196" customFormat="1">
      <c r="E2122" s="197"/>
      <c r="F2122" s="15"/>
      <c r="G2122" s="198"/>
      <c r="I2122" s="15"/>
    </row>
    <row r="2123" spans="5:9" s="196" customFormat="1">
      <c r="E2123" s="197"/>
      <c r="F2123" s="15"/>
      <c r="G2123" s="198"/>
      <c r="I2123" s="15"/>
    </row>
    <row r="2124" spans="5:9" s="196" customFormat="1">
      <c r="E2124" s="197"/>
      <c r="F2124" s="15"/>
      <c r="G2124" s="198"/>
      <c r="I2124" s="15"/>
    </row>
    <row r="2125" spans="5:9" s="196" customFormat="1">
      <c r="E2125" s="197"/>
      <c r="F2125" s="15"/>
      <c r="G2125" s="198"/>
      <c r="I2125" s="15"/>
    </row>
    <row r="2126" spans="5:9" s="196" customFormat="1">
      <c r="E2126" s="197"/>
      <c r="F2126" s="15"/>
      <c r="G2126" s="198"/>
      <c r="I2126" s="15"/>
    </row>
    <row r="2127" spans="5:9" s="196" customFormat="1">
      <c r="E2127" s="197"/>
      <c r="F2127" s="15"/>
      <c r="G2127" s="198"/>
      <c r="I2127" s="15"/>
    </row>
    <row r="2128" spans="5:9" s="196" customFormat="1">
      <c r="E2128" s="197"/>
      <c r="F2128" s="15"/>
      <c r="G2128" s="198"/>
      <c r="I2128" s="15"/>
    </row>
    <row r="2129" spans="5:9" s="196" customFormat="1">
      <c r="E2129" s="197"/>
      <c r="F2129" s="15"/>
      <c r="G2129" s="198"/>
      <c r="I2129" s="15"/>
    </row>
    <row r="2130" spans="5:9" s="196" customFormat="1">
      <c r="E2130" s="197"/>
      <c r="F2130" s="15"/>
      <c r="G2130" s="198"/>
      <c r="I2130" s="15"/>
    </row>
    <row r="2131" spans="5:9" s="196" customFormat="1">
      <c r="E2131" s="197"/>
      <c r="F2131" s="15"/>
      <c r="G2131" s="198"/>
      <c r="I2131" s="15"/>
    </row>
    <row r="2132" spans="5:9" s="196" customFormat="1">
      <c r="E2132" s="197"/>
      <c r="F2132" s="15"/>
      <c r="G2132" s="198"/>
      <c r="I2132" s="15"/>
    </row>
    <row r="2133" spans="5:9" s="196" customFormat="1">
      <c r="E2133" s="197"/>
      <c r="F2133" s="15"/>
      <c r="G2133" s="198"/>
      <c r="I2133" s="15"/>
    </row>
    <row r="2134" spans="5:9" s="196" customFormat="1">
      <c r="E2134" s="197"/>
      <c r="F2134" s="15"/>
      <c r="G2134" s="198"/>
      <c r="I2134" s="15"/>
    </row>
    <row r="2135" spans="5:9" s="196" customFormat="1">
      <c r="E2135" s="197"/>
      <c r="F2135" s="15"/>
      <c r="G2135" s="198"/>
      <c r="I2135" s="15"/>
    </row>
    <row r="2136" spans="5:9" s="196" customFormat="1">
      <c r="E2136" s="197"/>
      <c r="F2136" s="15"/>
      <c r="G2136" s="198"/>
      <c r="I2136" s="15"/>
    </row>
    <row r="2137" spans="5:9" s="196" customFormat="1">
      <c r="E2137" s="197"/>
      <c r="F2137" s="15"/>
      <c r="G2137" s="198"/>
      <c r="I2137" s="15"/>
    </row>
    <row r="2138" spans="5:9" s="196" customFormat="1">
      <c r="E2138" s="197"/>
      <c r="F2138" s="15"/>
      <c r="G2138" s="198"/>
      <c r="I2138" s="15"/>
    </row>
    <row r="2139" spans="5:9" s="196" customFormat="1">
      <c r="E2139" s="197"/>
      <c r="F2139" s="15"/>
      <c r="G2139" s="198"/>
      <c r="I2139" s="15"/>
    </row>
    <row r="2140" spans="5:9" s="196" customFormat="1">
      <c r="E2140" s="197"/>
      <c r="F2140" s="15"/>
      <c r="G2140" s="198"/>
      <c r="I2140" s="15"/>
    </row>
    <row r="2141" spans="5:9" s="196" customFormat="1">
      <c r="E2141" s="197"/>
      <c r="F2141" s="15"/>
      <c r="G2141" s="198"/>
      <c r="I2141" s="15"/>
    </row>
    <row r="2142" spans="5:9" s="196" customFormat="1">
      <c r="E2142" s="197"/>
      <c r="F2142" s="15"/>
      <c r="G2142" s="198"/>
      <c r="I2142" s="15"/>
    </row>
    <row r="2143" spans="5:9" s="196" customFormat="1">
      <c r="E2143" s="197"/>
      <c r="F2143" s="15"/>
      <c r="G2143" s="198"/>
      <c r="I2143" s="15"/>
    </row>
    <row r="2144" spans="5:9" s="196" customFormat="1">
      <c r="E2144" s="197"/>
      <c r="F2144" s="15"/>
      <c r="G2144" s="198"/>
      <c r="I2144" s="15"/>
    </row>
    <row r="2145" spans="5:9" s="196" customFormat="1">
      <c r="E2145" s="197"/>
      <c r="F2145" s="15"/>
      <c r="G2145" s="198"/>
      <c r="I2145" s="15"/>
    </row>
    <row r="2146" spans="5:9" s="196" customFormat="1">
      <c r="E2146" s="197"/>
      <c r="F2146" s="15"/>
      <c r="G2146" s="198"/>
      <c r="I2146" s="15"/>
    </row>
    <row r="2147" spans="5:9" s="196" customFormat="1">
      <c r="E2147" s="197"/>
      <c r="F2147" s="15"/>
      <c r="G2147" s="198"/>
      <c r="I2147" s="15"/>
    </row>
    <row r="2148" spans="5:9" s="196" customFormat="1">
      <c r="E2148" s="197"/>
      <c r="F2148" s="15"/>
      <c r="G2148" s="198"/>
      <c r="I2148" s="15"/>
    </row>
    <row r="2149" spans="5:9" s="196" customFormat="1">
      <c r="E2149" s="197"/>
      <c r="F2149" s="15"/>
      <c r="G2149" s="198"/>
      <c r="I2149" s="15"/>
    </row>
    <row r="2150" spans="5:9" s="196" customFormat="1">
      <c r="E2150" s="197"/>
      <c r="F2150" s="15"/>
      <c r="G2150" s="198"/>
      <c r="I2150" s="15"/>
    </row>
    <row r="2151" spans="5:9" s="196" customFormat="1">
      <c r="E2151" s="197"/>
      <c r="F2151" s="15"/>
      <c r="G2151" s="198"/>
      <c r="I2151" s="15"/>
    </row>
    <row r="2152" spans="5:9" s="196" customFormat="1">
      <c r="E2152" s="197"/>
      <c r="F2152" s="15"/>
      <c r="G2152" s="198"/>
      <c r="I2152" s="15"/>
    </row>
    <row r="2153" spans="5:9" s="196" customFormat="1">
      <c r="E2153" s="197"/>
      <c r="F2153" s="15"/>
      <c r="G2153" s="198"/>
      <c r="I2153" s="15"/>
    </row>
    <row r="2154" spans="5:9" s="196" customFormat="1">
      <c r="E2154" s="197"/>
      <c r="F2154" s="15"/>
      <c r="G2154" s="198"/>
      <c r="I2154" s="15"/>
    </row>
    <row r="2155" spans="5:9" s="196" customFormat="1">
      <c r="E2155" s="197"/>
      <c r="F2155" s="15"/>
      <c r="G2155" s="198"/>
      <c r="I2155" s="15"/>
    </row>
    <row r="2156" spans="5:9" s="196" customFormat="1">
      <c r="E2156" s="197"/>
      <c r="F2156" s="15"/>
      <c r="G2156" s="198"/>
      <c r="I2156" s="15"/>
    </row>
    <row r="2157" spans="5:9" s="196" customFormat="1">
      <c r="E2157" s="197"/>
      <c r="F2157" s="15"/>
      <c r="G2157" s="198"/>
      <c r="I2157" s="15"/>
    </row>
    <row r="2158" spans="5:9" s="196" customFormat="1">
      <c r="E2158" s="197"/>
      <c r="F2158" s="15"/>
      <c r="G2158" s="198"/>
      <c r="I2158" s="15"/>
    </row>
    <row r="2159" spans="5:9" s="196" customFormat="1">
      <c r="E2159" s="197"/>
      <c r="F2159" s="15"/>
      <c r="G2159" s="198"/>
      <c r="I2159" s="15"/>
    </row>
    <row r="2160" spans="5:9" s="196" customFormat="1">
      <c r="E2160" s="197"/>
      <c r="F2160" s="15"/>
      <c r="G2160" s="198"/>
      <c r="I2160" s="15"/>
    </row>
    <row r="2161" spans="5:9" s="196" customFormat="1">
      <c r="E2161" s="197"/>
      <c r="F2161" s="15"/>
      <c r="G2161" s="198"/>
      <c r="I2161" s="15"/>
    </row>
    <row r="2162" spans="5:9" s="196" customFormat="1">
      <c r="E2162" s="197"/>
      <c r="F2162" s="15"/>
      <c r="G2162" s="198"/>
      <c r="I2162" s="15"/>
    </row>
    <row r="2163" spans="5:9" s="196" customFormat="1">
      <c r="E2163" s="197"/>
      <c r="F2163" s="15"/>
      <c r="G2163" s="198"/>
      <c r="I2163" s="15"/>
    </row>
    <row r="2164" spans="5:9" s="196" customFormat="1">
      <c r="E2164" s="197"/>
      <c r="F2164" s="15"/>
      <c r="G2164" s="198"/>
      <c r="I2164" s="15"/>
    </row>
    <row r="2165" spans="5:9" s="196" customFormat="1">
      <c r="E2165" s="197"/>
      <c r="F2165" s="15"/>
      <c r="G2165" s="198"/>
      <c r="I2165" s="15"/>
    </row>
    <row r="2166" spans="5:9" s="196" customFormat="1">
      <c r="E2166" s="197"/>
      <c r="F2166" s="15"/>
      <c r="G2166" s="198"/>
      <c r="I2166" s="15"/>
    </row>
    <row r="2167" spans="5:9" s="196" customFormat="1">
      <c r="E2167" s="197"/>
      <c r="F2167" s="15"/>
      <c r="G2167" s="198"/>
      <c r="I2167" s="15"/>
    </row>
    <row r="2168" spans="5:9" s="196" customFormat="1">
      <c r="E2168" s="197"/>
      <c r="F2168" s="15"/>
      <c r="G2168" s="198"/>
      <c r="I2168" s="15"/>
    </row>
    <row r="2169" spans="5:9" s="196" customFormat="1">
      <c r="E2169" s="197"/>
      <c r="F2169" s="15"/>
      <c r="G2169" s="198"/>
      <c r="I2169" s="15"/>
    </row>
    <row r="2170" spans="5:9" s="196" customFormat="1">
      <c r="E2170" s="197"/>
      <c r="F2170" s="15"/>
      <c r="G2170" s="198"/>
      <c r="I2170" s="15"/>
    </row>
    <row r="2171" spans="5:9" s="196" customFormat="1">
      <c r="E2171" s="197"/>
      <c r="F2171" s="15"/>
      <c r="G2171" s="198"/>
      <c r="I2171" s="15"/>
    </row>
    <row r="2172" spans="5:9" s="196" customFormat="1">
      <c r="E2172" s="197"/>
      <c r="F2172" s="15"/>
      <c r="G2172" s="198"/>
      <c r="I2172" s="15"/>
    </row>
    <row r="2173" spans="5:9" s="196" customFormat="1">
      <c r="E2173" s="197"/>
      <c r="F2173" s="15"/>
      <c r="G2173" s="198"/>
      <c r="I2173" s="15"/>
    </row>
    <row r="2174" spans="5:9" s="196" customFormat="1">
      <c r="E2174" s="197"/>
      <c r="F2174" s="15"/>
      <c r="G2174" s="198"/>
      <c r="I2174" s="15"/>
    </row>
    <row r="2175" spans="5:9" s="196" customFormat="1">
      <c r="E2175" s="197"/>
      <c r="F2175" s="15"/>
      <c r="G2175" s="198"/>
      <c r="I2175" s="15"/>
    </row>
    <row r="2176" spans="5:9" s="196" customFormat="1">
      <c r="E2176" s="197"/>
      <c r="F2176" s="15"/>
      <c r="G2176" s="198"/>
      <c r="I2176" s="15"/>
    </row>
    <row r="2177" spans="5:9" s="196" customFormat="1">
      <c r="E2177" s="197"/>
      <c r="F2177" s="15"/>
      <c r="G2177" s="198"/>
      <c r="I2177" s="15"/>
    </row>
    <row r="2178" spans="5:9" s="196" customFormat="1">
      <c r="E2178" s="197"/>
      <c r="F2178" s="15"/>
      <c r="G2178" s="198"/>
      <c r="I2178" s="15"/>
    </row>
    <row r="2179" spans="5:9" s="196" customFormat="1">
      <c r="E2179" s="197"/>
      <c r="F2179" s="15"/>
      <c r="G2179" s="198"/>
      <c r="I2179" s="15"/>
    </row>
    <row r="2180" spans="5:9" s="196" customFormat="1">
      <c r="E2180" s="197"/>
      <c r="F2180" s="15"/>
      <c r="G2180" s="198"/>
      <c r="I2180" s="15"/>
    </row>
    <row r="2181" spans="5:9" s="196" customFormat="1">
      <c r="E2181" s="197"/>
      <c r="F2181" s="15"/>
      <c r="G2181" s="198"/>
      <c r="I2181" s="15"/>
    </row>
    <row r="2182" spans="5:9" s="196" customFormat="1">
      <c r="E2182" s="197"/>
      <c r="F2182" s="15"/>
      <c r="G2182" s="198"/>
      <c r="I2182" s="15"/>
    </row>
    <row r="2183" spans="5:9" s="196" customFormat="1">
      <c r="E2183" s="197"/>
      <c r="F2183" s="15"/>
      <c r="G2183" s="198"/>
      <c r="I2183" s="15"/>
    </row>
    <row r="2184" spans="5:9" s="196" customFormat="1">
      <c r="E2184" s="197"/>
      <c r="F2184" s="15"/>
      <c r="G2184" s="198"/>
      <c r="I2184" s="15"/>
    </row>
    <row r="2185" spans="5:9" s="196" customFormat="1">
      <c r="E2185" s="197"/>
      <c r="F2185" s="15"/>
      <c r="G2185" s="198"/>
      <c r="I2185" s="15"/>
    </row>
    <row r="2186" spans="5:9" s="196" customFormat="1">
      <c r="E2186" s="197"/>
      <c r="F2186" s="15"/>
      <c r="G2186" s="198"/>
      <c r="I2186" s="15"/>
    </row>
    <row r="2187" spans="5:9" s="196" customFormat="1">
      <c r="E2187" s="197"/>
      <c r="F2187" s="15"/>
      <c r="G2187" s="198"/>
      <c r="I2187" s="15"/>
    </row>
    <row r="2188" spans="5:9" s="196" customFormat="1">
      <c r="E2188" s="197"/>
      <c r="F2188" s="15"/>
      <c r="G2188" s="198"/>
      <c r="I2188" s="15"/>
    </row>
    <row r="2189" spans="5:9" s="196" customFormat="1">
      <c r="E2189" s="197"/>
      <c r="F2189" s="15"/>
      <c r="G2189" s="198"/>
      <c r="I2189" s="15"/>
    </row>
    <row r="2190" spans="5:9" s="196" customFormat="1">
      <c r="E2190" s="197"/>
      <c r="F2190" s="15"/>
      <c r="G2190" s="198"/>
      <c r="I2190" s="15"/>
    </row>
    <row r="2191" spans="5:9" s="196" customFormat="1">
      <c r="E2191" s="197"/>
      <c r="F2191" s="15"/>
      <c r="G2191" s="198"/>
      <c r="I2191" s="15"/>
    </row>
    <row r="2192" spans="5:9" s="196" customFormat="1">
      <c r="E2192" s="197"/>
      <c r="F2192" s="15"/>
      <c r="G2192" s="198"/>
      <c r="I2192" s="15"/>
    </row>
    <row r="2193" spans="5:9" s="196" customFormat="1">
      <c r="E2193" s="197"/>
      <c r="F2193" s="15"/>
      <c r="G2193" s="198"/>
      <c r="I2193" s="15"/>
    </row>
    <row r="2194" spans="5:9" s="196" customFormat="1">
      <c r="E2194" s="197"/>
      <c r="F2194" s="15"/>
      <c r="G2194" s="198"/>
      <c r="I2194" s="15"/>
    </row>
    <row r="2195" spans="5:9" s="196" customFormat="1">
      <c r="E2195" s="197"/>
      <c r="F2195" s="15"/>
      <c r="G2195" s="198"/>
      <c r="I2195" s="15"/>
    </row>
    <row r="2196" spans="5:9" s="196" customFormat="1">
      <c r="E2196" s="197"/>
      <c r="F2196" s="15"/>
      <c r="G2196" s="198"/>
      <c r="I2196" s="15"/>
    </row>
    <row r="2197" spans="5:9" s="196" customFormat="1">
      <c r="E2197" s="197"/>
      <c r="F2197" s="15"/>
      <c r="G2197" s="198"/>
      <c r="I2197" s="15"/>
    </row>
    <row r="2198" spans="5:9" s="196" customFormat="1">
      <c r="E2198" s="197"/>
      <c r="F2198" s="15"/>
      <c r="G2198" s="198"/>
      <c r="I2198" s="15"/>
    </row>
    <row r="2199" spans="5:9" s="196" customFormat="1">
      <c r="E2199" s="197"/>
      <c r="F2199" s="15"/>
      <c r="G2199" s="198"/>
      <c r="I2199" s="15"/>
    </row>
    <row r="2200" spans="5:9" s="196" customFormat="1">
      <c r="E2200" s="197"/>
      <c r="F2200" s="15"/>
      <c r="G2200" s="198"/>
      <c r="I2200" s="15"/>
    </row>
    <row r="2201" spans="5:9" s="196" customFormat="1">
      <c r="E2201" s="197"/>
      <c r="F2201" s="15"/>
      <c r="G2201" s="198"/>
      <c r="I2201" s="15"/>
    </row>
    <row r="2202" spans="5:9" s="196" customFormat="1">
      <c r="E2202" s="197"/>
      <c r="F2202" s="15"/>
      <c r="G2202" s="198"/>
      <c r="I2202" s="15"/>
    </row>
    <row r="2203" spans="5:9" s="196" customFormat="1">
      <c r="E2203" s="197"/>
      <c r="F2203" s="15"/>
      <c r="G2203" s="198"/>
      <c r="I2203" s="15"/>
    </row>
    <row r="2204" spans="5:9" s="196" customFormat="1">
      <c r="E2204" s="197"/>
      <c r="F2204" s="15"/>
      <c r="G2204" s="198"/>
      <c r="I2204" s="15"/>
    </row>
    <row r="2205" spans="5:9" s="196" customFormat="1">
      <c r="E2205" s="197"/>
      <c r="F2205" s="15"/>
      <c r="G2205" s="198"/>
      <c r="I2205" s="15"/>
    </row>
    <row r="2206" spans="5:9" s="196" customFormat="1">
      <c r="E2206" s="197"/>
      <c r="F2206" s="15"/>
      <c r="G2206" s="198"/>
      <c r="I2206" s="15"/>
    </row>
    <row r="2207" spans="5:9" s="196" customFormat="1">
      <c r="E2207" s="197"/>
      <c r="F2207" s="15"/>
      <c r="G2207" s="198"/>
      <c r="I2207" s="15"/>
    </row>
    <row r="2208" spans="5:9" s="196" customFormat="1">
      <c r="E2208" s="197"/>
      <c r="F2208" s="15"/>
      <c r="G2208" s="198"/>
      <c r="I2208" s="15"/>
    </row>
    <row r="2209" spans="5:9" s="196" customFormat="1">
      <c r="E2209" s="197"/>
      <c r="F2209" s="15"/>
      <c r="G2209" s="198"/>
      <c r="I2209" s="15"/>
    </row>
    <row r="2210" spans="5:9" s="196" customFormat="1">
      <c r="E2210" s="197"/>
      <c r="F2210" s="15"/>
      <c r="G2210" s="198"/>
      <c r="I2210" s="15"/>
    </row>
    <row r="2211" spans="5:9" s="196" customFormat="1">
      <c r="E2211" s="197"/>
      <c r="F2211" s="15"/>
      <c r="G2211" s="198"/>
      <c r="I2211" s="15"/>
    </row>
    <row r="2212" spans="5:9" s="196" customFormat="1">
      <c r="E2212" s="197"/>
      <c r="F2212" s="15"/>
      <c r="G2212" s="198"/>
      <c r="I2212" s="15"/>
    </row>
    <row r="2213" spans="5:9" s="196" customFormat="1">
      <c r="E2213" s="197"/>
      <c r="F2213" s="15"/>
      <c r="G2213" s="198"/>
      <c r="I2213" s="15"/>
    </row>
    <row r="2214" spans="5:9" s="196" customFormat="1">
      <c r="E2214" s="197"/>
      <c r="F2214" s="15"/>
      <c r="G2214" s="198"/>
      <c r="I2214" s="15"/>
    </row>
    <row r="2215" spans="5:9" s="196" customFormat="1">
      <c r="E2215" s="197"/>
      <c r="F2215" s="15"/>
      <c r="G2215" s="198"/>
      <c r="I2215" s="15"/>
    </row>
    <row r="2216" spans="5:9" s="196" customFormat="1">
      <c r="E2216" s="197"/>
      <c r="F2216" s="15"/>
      <c r="G2216" s="198"/>
      <c r="I2216" s="15"/>
    </row>
    <row r="2217" spans="5:9" s="196" customFormat="1">
      <c r="E2217" s="197"/>
      <c r="F2217" s="15"/>
      <c r="G2217" s="198"/>
      <c r="I2217" s="15"/>
    </row>
    <row r="2218" spans="5:9" s="196" customFormat="1">
      <c r="E2218" s="197"/>
      <c r="F2218" s="15"/>
      <c r="G2218" s="198"/>
      <c r="I2218" s="15"/>
    </row>
    <row r="2219" spans="5:9" s="196" customFormat="1">
      <c r="E2219" s="197"/>
      <c r="F2219" s="15"/>
      <c r="G2219" s="198"/>
      <c r="I2219" s="15"/>
    </row>
    <row r="2220" spans="5:9" s="196" customFormat="1">
      <c r="E2220" s="197"/>
      <c r="F2220" s="15"/>
      <c r="G2220" s="198"/>
      <c r="I2220" s="15"/>
    </row>
    <row r="2221" spans="5:9" s="196" customFormat="1">
      <c r="E2221" s="197"/>
      <c r="F2221" s="15"/>
      <c r="G2221" s="198"/>
      <c r="I2221" s="15"/>
    </row>
    <row r="2222" spans="5:9" s="196" customFormat="1">
      <c r="E2222" s="197"/>
      <c r="F2222" s="15"/>
      <c r="G2222" s="198"/>
      <c r="I2222" s="15"/>
    </row>
    <row r="2223" spans="5:9" s="196" customFormat="1">
      <c r="E2223" s="197"/>
      <c r="F2223" s="15"/>
      <c r="G2223" s="198"/>
      <c r="I2223" s="15"/>
    </row>
    <row r="2224" spans="5:9" s="196" customFormat="1">
      <c r="E2224" s="197"/>
      <c r="F2224" s="15"/>
      <c r="G2224" s="198"/>
      <c r="I2224" s="15"/>
    </row>
    <row r="2225" spans="5:9" s="196" customFormat="1">
      <c r="E2225" s="197"/>
      <c r="F2225" s="15"/>
      <c r="G2225" s="198"/>
      <c r="I2225" s="15"/>
    </row>
    <row r="2226" spans="5:9" s="196" customFormat="1">
      <c r="E2226" s="197"/>
      <c r="F2226" s="15"/>
      <c r="G2226" s="198"/>
      <c r="I2226" s="15"/>
    </row>
    <row r="2227" spans="5:9" s="196" customFormat="1">
      <c r="E2227" s="197"/>
      <c r="F2227" s="15"/>
      <c r="G2227" s="198"/>
      <c r="I2227" s="15"/>
    </row>
    <row r="2228" spans="5:9" s="196" customFormat="1">
      <c r="E2228" s="197"/>
      <c r="F2228" s="15"/>
      <c r="G2228" s="198"/>
      <c r="I2228" s="15"/>
    </row>
    <row r="2229" spans="5:9" s="196" customFormat="1">
      <c r="E2229" s="197"/>
      <c r="F2229" s="15"/>
      <c r="G2229" s="198"/>
      <c r="I2229" s="15"/>
    </row>
    <row r="2230" spans="5:9" s="196" customFormat="1">
      <c r="E2230" s="197"/>
      <c r="F2230" s="15"/>
      <c r="G2230" s="198"/>
      <c r="I2230" s="15"/>
    </row>
    <row r="2231" spans="5:9" s="196" customFormat="1">
      <c r="E2231" s="197"/>
      <c r="F2231" s="15"/>
      <c r="G2231" s="198"/>
      <c r="I2231" s="15"/>
    </row>
    <row r="2232" spans="5:9" s="196" customFormat="1">
      <c r="E2232" s="197"/>
      <c r="F2232" s="15"/>
      <c r="G2232" s="198"/>
      <c r="I2232" s="15"/>
    </row>
    <row r="2233" spans="5:9" s="196" customFormat="1">
      <c r="E2233" s="197"/>
      <c r="F2233" s="15"/>
      <c r="G2233" s="198"/>
      <c r="I2233" s="15"/>
    </row>
    <row r="2234" spans="5:9" s="196" customFormat="1">
      <c r="E2234" s="197"/>
      <c r="F2234" s="15"/>
      <c r="G2234" s="198"/>
      <c r="I2234" s="15"/>
    </row>
    <row r="2235" spans="5:9" s="196" customFormat="1">
      <c r="E2235" s="197"/>
      <c r="F2235" s="15"/>
      <c r="G2235" s="198"/>
      <c r="I2235" s="15"/>
    </row>
    <row r="2236" spans="5:9" s="196" customFormat="1">
      <c r="E2236" s="197"/>
      <c r="F2236" s="15"/>
      <c r="G2236" s="198"/>
      <c r="I2236" s="15"/>
    </row>
    <row r="2237" spans="5:9" s="196" customFormat="1">
      <c r="E2237" s="197"/>
      <c r="F2237" s="15"/>
      <c r="G2237" s="198"/>
      <c r="I2237" s="15"/>
    </row>
    <row r="2238" spans="5:9" s="196" customFormat="1">
      <c r="E2238" s="197"/>
      <c r="F2238" s="15"/>
      <c r="G2238" s="198"/>
      <c r="I2238" s="15"/>
    </row>
    <row r="2239" spans="5:9" s="196" customFormat="1">
      <c r="E2239" s="197"/>
      <c r="F2239" s="15"/>
      <c r="G2239" s="198"/>
      <c r="I2239" s="15"/>
    </row>
    <row r="2240" spans="5:9" s="196" customFormat="1">
      <c r="E2240" s="197"/>
      <c r="F2240" s="15"/>
      <c r="G2240" s="198"/>
      <c r="I2240" s="15"/>
    </row>
    <row r="2241" spans="5:9" s="196" customFormat="1">
      <c r="E2241" s="197"/>
      <c r="F2241" s="15"/>
      <c r="G2241" s="198"/>
      <c r="I2241" s="15"/>
    </row>
    <row r="2242" spans="5:9" s="196" customFormat="1">
      <c r="E2242" s="197"/>
      <c r="F2242" s="15"/>
      <c r="G2242" s="198"/>
      <c r="I2242" s="15"/>
    </row>
    <row r="2243" spans="5:9" s="196" customFormat="1">
      <c r="E2243" s="197"/>
      <c r="F2243" s="15"/>
      <c r="G2243" s="198"/>
      <c r="I2243" s="15"/>
    </row>
    <row r="2244" spans="5:9" s="196" customFormat="1">
      <c r="E2244" s="197"/>
      <c r="F2244" s="15"/>
      <c r="G2244" s="198"/>
      <c r="I2244" s="15"/>
    </row>
    <row r="2245" spans="5:9" s="196" customFormat="1">
      <c r="E2245" s="197"/>
      <c r="F2245" s="15"/>
      <c r="G2245" s="198"/>
      <c r="I2245" s="15"/>
    </row>
    <row r="2246" spans="5:9" s="196" customFormat="1">
      <c r="E2246" s="197"/>
      <c r="F2246" s="15"/>
      <c r="G2246" s="198"/>
      <c r="I2246" s="15"/>
    </row>
    <row r="2247" spans="5:9" s="196" customFormat="1">
      <c r="E2247" s="197"/>
      <c r="F2247" s="15"/>
      <c r="G2247" s="198"/>
      <c r="I2247" s="15"/>
    </row>
    <row r="2248" spans="5:9" s="196" customFormat="1">
      <c r="E2248" s="197"/>
      <c r="F2248" s="15"/>
      <c r="G2248" s="198"/>
      <c r="I2248" s="15"/>
    </row>
    <row r="2249" spans="5:9" s="196" customFormat="1">
      <c r="E2249" s="197"/>
      <c r="F2249" s="15"/>
      <c r="G2249" s="198"/>
      <c r="I2249" s="15"/>
    </row>
    <row r="2250" spans="5:9" s="196" customFormat="1">
      <c r="E2250" s="197"/>
      <c r="F2250" s="15"/>
      <c r="G2250" s="198"/>
      <c r="I2250" s="15"/>
    </row>
    <row r="2251" spans="5:9" s="196" customFormat="1">
      <c r="E2251" s="197"/>
      <c r="F2251" s="15"/>
      <c r="G2251" s="198"/>
      <c r="I2251" s="15"/>
    </row>
    <row r="2252" spans="5:9" s="196" customFormat="1">
      <c r="E2252" s="197"/>
      <c r="F2252" s="15"/>
      <c r="G2252" s="198"/>
      <c r="I2252" s="15"/>
    </row>
    <row r="2253" spans="5:9" s="196" customFormat="1">
      <c r="E2253" s="197"/>
      <c r="F2253" s="15"/>
      <c r="G2253" s="198"/>
      <c r="I2253" s="15"/>
    </row>
    <row r="2254" spans="5:9" s="196" customFormat="1">
      <c r="E2254" s="197"/>
      <c r="F2254" s="15"/>
      <c r="G2254" s="198"/>
      <c r="I2254" s="15"/>
    </row>
    <row r="2255" spans="5:9" s="196" customFormat="1">
      <c r="E2255" s="197"/>
      <c r="F2255" s="15"/>
      <c r="G2255" s="198"/>
      <c r="I2255" s="15"/>
    </row>
    <row r="2256" spans="5:9" s="196" customFormat="1">
      <c r="E2256" s="197"/>
      <c r="F2256" s="15"/>
      <c r="G2256" s="198"/>
      <c r="I2256" s="15"/>
    </row>
    <row r="2257" spans="5:9" s="196" customFormat="1">
      <c r="E2257" s="197"/>
      <c r="F2257" s="15"/>
      <c r="G2257" s="198"/>
      <c r="I2257" s="15"/>
    </row>
    <row r="2258" spans="5:9" s="196" customFormat="1">
      <c r="E2258" s="197"/>
      <c r="F2258" s="15"/>
      <c r="G2258" s="198"/>
      <c r="I2258" s="15"/>
    </row>
    <row r="2259" spans="5:9" s="196" customFormat="1">
      <c r="E2259" s="197"/>
      <c r="F2259" s="15"/>
      <c r="G2259" s="198"/>
      <c r="I2259" s="15"/>
    </row>
    <row r="2260" spans="5:9" s="196" customFormat="1">
      <c r="E2260" s="197"/>
      <c r="F2260" s="15"/>
      <c r="G2260" s="198"/>
      <c r="I2260" s="15"/>
    </row>
    <row r="2261" spans="5:9" s="196" customFormat="1">
      <c r="E2261" s="197"/>
      <c r="F2261" s="15"/>
      <c r="G2261" s="198"/>
      <c r="I2261" s="15"/>
    </row>
    <row r="2262" spans="5:9" s="196" customFormat="1">
      <c r="E2262" s="197"/>
      <c r="F2262" s="15"/>
      <c r="G2262" s="198"/>
      <c r="I2262" s="15"/>
    </row>
    <row r="2263" spans="5:9" s="196" customFormat="1">
      <c r="E2263" s="197"/>
      <c r="F2263" s="15"/>
      <c r="G2263" s="198"/>
      <c r="I2263" s="15"/>
    </row>
    <row r="2264" spans="5:9" s="196" customFormat="1">
      <c r="E2264" s="197"/>
      <c r="F2264" s="15"/>
      <c r="G2264" s="198"/>
      <c r="I2264" s="15"/>
    </row>
    <row r="2265" spans="5:9" s="196" customFormat="1">
      <c r="E2265" s="197"/>
      <c r="F2265" s="15"/>
      <c r="G2265" s="198"/>
      <c r="I2265" s="15"/>
    </row>
    <row r="2266" spans="5:9" s="196" customFormat="1">
      <c r="E2266" s="197"/>
      <c r="F2266" s="15"/>
      <c r="G2266" s="198"/>
      <c r="I2266" s="15"/>
    </row>
    <row r="2267" spans="5:9" s="196" customFormat="1">
      <c r="E2267" s="197"/>
      <c r="F2267" s="15"/>
      <c r="G2267" s="198"/>
      <c r="I2267" s="15"/>
    </row>
    <row r="2268" spans="5:9" s="196" customFormat="1">
      <c r="E2268" s="197"/>
      <c r="F2268" s="15"/>
      <c r="G2268" s="198"/>
      <c r="I2268" s="15"/>
    </row>
    <row r="2269" spans="5:9" s="196" customFormat="1">
      <c r="E2269" s="197"/>
      <c r="F2269" s="15"/>
      <c r="G2269" s="198"/>
      <c r="I2269" s="15"/>
    </row>
    <row r="2270" spans="5:9" s="196" customFormat="1">
      <c r="E2270" s="197"/>
      <c r="F2270" s="15"/>
      <c r="G2270" s="198"/>
      <c r="I2270" s="15"/>
    </row>
    <row r="2271" spans="5:9" s="196" customFormat="1">
      <c r="E2271" s="197"/>
      <c r="F2271" s="15"/>
      <c r="G2271" s="198"/>
      <c r="I2271" s="15"/>
    </row>
    <row r="2272" spans="5:9" s="196" customFormat="1">
      <c r="E2272" s="197"/>
      <c r="F2272" s="15"/>
      <c r="G2272" s="198"/>
      <c r="I2272" s="15"/>
    </row>
    <row r="2273" spans="5:9" s="196" customFormat="1">
      <c r="E2273" s="197"/>
      <c r="F2273" s="15"/>
      <c r="G2273" s="198"/>
      <c r="I2273" s="15"/>
    </row>
    <row r="2274" spans="5:9" s="196" customFormat="1">
      <c r="E2274" s="197"/>
      <c r="F2274" s="15"/>
      <c r="G2274" s="198"/>
      <c r="I2274" s="15"/>
    </row>
    <row r="2275" spans="5:9" s="196" customFormat="1">
      <c r="E2275" s="197"/>
      <c r="F2275" s="15"/>
      <c r="G2275" s="198"/>
      <c r="I2275" s="15"/>
    </row>
    <row r="2276" spans="5:9" s="196" customFormat="1">
      <c r="E2276" s="197"/>
      <c r="F2276" s="15"/>
      <c r="G2276" s="198"/>
      <c r="I2276" s="15"/>
    </row>
    <row r="2277" spans="5:9" s="196" customFormat="1">
      <c r="E2277" s="197"/>
      <c r="F2277" s="15"/>
      <c r="G2277" s="198"/>
      <c r="I2277" s="15"/>
    </row>
    <row r="2278" spans="5:9" s="196" customFormat="1">
      <c r="E2278" s="197"/>
      <c r="F2278" s="15"/>
      <c r="G2278" s="198"/>
      <c r="I2278" s="15"/>
    </row>
    <row r="2279" spans="5:9" s="196" customFormat="1">
      <c r="E2279" s="197"/>
      <c r="F2279" s="15"/>
      <c r="G2279" s="198"/>
      <c r="I2279" s="15"/>
    </row>
    <row r="2280" spans="5:9" s="196" customFormat="1">
      <c r="E2280" s="197"/>
      <c r="F2280" s="15"/>
      <c r="G2280" s="198"/>
      <c r="I2280" s="15"/>
    </row>
    <row r="2281" spans="5:9" s="196" customFormat="1">
      <c r="E2281" s="197"/>
      <c r="F2281" s="15"/>
      <c r="G2281" s="198"/>
      <c r="I2281" s="15"/>
    </row>
    <row r="2282" spans="5:9" s="196" customFormat="1">
      <c r="E2282" s="197"/>
      <c r="F2282" s="15"/>
      <c r="G2282" s="198"/>
      <c r="I2282" s="15"/>
    </row>
    <row r="2283" spans="5:9" s="196" customFormat="1">
      <c r="E2283" s="197"/>
      <c r="F2283" s="15"/>
      <c r="G2283" s="198"/>
      <c r="I2283" s="15"/>
    </row>
    <row r="2284" spans="5:9" s="196" customFormat="1">
      <c r="E2284" s="197"/>
      <c r="F2284" s="15"/>
      <c r="G2284" s="198"/>
      <c r="I2284" s="15"/>
    </row>
    <row r="2285" spans="5:9" s="196" customFormat="1">
      <c r="E2285" s="197"/>
      <c r="F2285" s="15"/>
      <c r="G2285" s="198"/>
      <c r="I2285" s="15"/>
    </row>
    <row r="2286" spans="5:9" s="196" customFormat="1">
      <c r="E2286" s="197"/>
      <c r="F2286" s="15"/>
      <c r="G2286" s="198"/>
      <c r="I2286" s="15"/>
    </row>
    <row r="2287" spans="5:9" s="196" customFormat="1">
      <c r="E2287" s="197"/>
      <c r="F2287" s="15"/>
      <c r="G2287" s="198"/>
      <c r="I2287" s="15"/>
    </row>
    <row r="2288" spans="5:9" s="196" customFormat="1">
      <c r="E2288" s="197"/>
      <c r="F2288" s="15"/>
      <c r="G2288" s="198"/>
      <c r="I2288" s="15"/>
    </row>
    <row r="2289" spans="5:9" s="196" customFormat="1">
      <c r="E2289" s="197"/>
      <c r="F2289" s="15"/>
      <c r="G2289" s="198"/>
      <c r="I2289" s="15"/>
    </row>
    <row r="2290" spans="5:9" s="196" customFormat="1">
      <c r="E2290" s="197"/>
      <c r="F2290" s="15"/>
      <c r="G2290" s="198"/>
      <c r="I2290" s="15"/>
    </row>
    <row r="2291" spans="5:9" s="196" customFormat="1">
      <c r="E2291" s="197"/>
      <c r="F2291" s="15"/>
      <c r="G2291" s="198"/>
      <c r="I2291" s="15"/>
    </row>
    <row r="2292" spans="5:9" s="196" customFormat="1">
      <c r="E2292" s="197"/>
      <c r="F2292" s="15"/>
      <c r="G2292" s="198"/>
      <c r="I2292" s="15"/>
    </row>
    <row r="2293" spans="5:9" s="196" customFormat="1">
      <c r="E2293" s="197"/>
      <c r="F2293" s="15"/>
      <c r="G2293" s="198"/>
      <c r="I2293" s="15"/>
    </row>
    <row r="2294" spans="5:9" s="196" customFormat="1">
      <c r="E2294" s="197"/>
      <c r="F2294" s="15"/>
      <c r="G2294" s="198"/>
      <c r="I2294" s="15"/>
    </row>
    <row r="2295" spans="5:9" s="196" customFormat="1">
      <c r="E2295" s="197"/>
      <c r="F2295" s="15"/>
      <c r="G2295" s="198"/>
      <c r="I2295" s="15"/>
    </row>
    <row r="2296" spans="5:9" s="196" customFormat="1">
      <c r="E2296" s="197"/>
      <c r="F2296" s="15"/>
      <c r="G2296" s="198"/>
      <c r="I2296" s="15"/>
    </row>
    <row r="2297" spans="5:9" s="196" customFormat="1">
      <c r="E2297" s="197"/>
      <c r="F2297" s="15"/>
      <c r="G2297" s="198"/>
      <c r="I2297" s="15"/>
    </row>
    <row r="2298" spans="5:9" s="196" customFormat="1">
      <c r="E2298" s="197"/>
      <c r="F2298" s="15"/>
      <c r="G2298" s="198"/>
      <c r="I2298" s="15"/>
    </row>
    <row r="2299" spans="5:9" s="196" customFormat="1">
      <c r="E2299" s="197"/>
      <c r="F2299" s="15"/>
      <c r="G2299" s="198"/>
      <c r="I2299" s="15"/>
    </row>
    <row r="2300" spans="5:9" s="196" customFormat="1">
      <c r="E2300" s="197"/>
      <c r="F2300" s="15"/>
      <c r="G2300" s="198"/>
      <c r="I2300" s="15"/>
    </row>
    <row r="2301" spans="5:9" s="196" customFormat="1">
      <c r="E2301" s="197"/>
      <c r="F2301" s="15"/>
      <c r="G2301" s="198"/>
      <c r="I2301" s="15"/>
    </row>
    <row r="2302" spans="5:9" s="196" customFormat="1">
      <c r="E2302" s="197"/>
      <c r="F2302" s="15"/>
      <c r="G2302" s="198"/>
      <c r="I2302" s="15"/>
    </row>
    <row r="2303" spans="5:9" s="196" customFormat="1">
      <c r="E2303" s="197"/>
      <c r="F2303" s="15"/>
      <c r="G2303" s="198"/>
      <c r="I2303" s="15"/>
    </row>
    <row r="2304" spans="5:9" s="196" customFormat="1">
      <c r="E2304" s="197"/>
      <c r="F2304" s="15"/>
      <c r="G2304" s="198"/>
      <c r="I2304" s="15"/>
    </row>
    <row r="2305" spans="5:9" s="196" customFormat="1">
      <c r="E2305" s="197"/>
      <c r="F2305" s="15"/>
      <c r="G2305" s="198"/>
      <c r="I2305" s="15"/>
    </row>
    <row r="2306" spans="5:9" s="196" customFormat="1">
      <c r="E2306" s="197"/>
      <c r="F2306" s="15"/>
      <c r="G2306" s="198"/>
      <c r="I2306" s="15"/>
    </row>
    <row r="2307" spans="5:9" s="196" customFormat="1">
      <c r="E2307" s="197"/>
      <c r="F2307" s="15"/>
      <c r="G2307" s="198"/>
      <c r="I2307" s="15"/>
    </row>
    <row r="2308" spans="5:9" s="196" customFormat="1">
      <c r="E2308" s="197"/>
      <c r="F2308" s="15"/>
      <c r="G2308" s="198"/>
      <c r="I2308" s="15"/>
    </row>
    <row r="2309" spans="5:9" s="196" customFormat="1">
      <c r="E2309" s="197"/>
      <c r="F2309" s="15"/>
      <c r="G2309" s="198"/>
      <c r="I2309" s="15"/>
    </row>
    <row r="2310" spans="5:9" s="196" customFormat="1">
      <c r="E2310" s="197"/>
      <c r="F2310" s="15"/>
      <c r="G2310" s="198"/>
      <c r="I2310" s="15"/>
    </row>
    <row r="2311" spans="5:9" s="196" customFormat="1">
      <c r="E2311" s="197"/>
      <c r="F2311" s="15"/>
      <c r="G2311" s="198"/>
      <c r="I2311" s="15"/>
    </row>
    <row r="2312" spans="5:9" s="196" customFormat="1">
      <c r="E2312" s="197"/>
      <c r="F2312" s="15"/>
      <c r="G2312" s="198"/>
      <c r="I2312" s="15"/>
    </row>
    <row r="2313" spans="5:9" s="196" customFormat="1">
      <c r="E2313" s="197"/>
      <c r="F2313" s="15"/>
      <c r="G2313" s="198"/>
      <c r="I2313" s="15"/>
    </row>
    <row r="2314" spans="5:9" s="196" customFormat="1">
      <c r="E2314" s="197"/>
      <c r="F2314" s="15"/>
      <c r="G2314" s="198"/>
      <c r="I2314" s="15"/>
    </row>
    <row r="2315" spans="5:9" s="196" customFormat="1">
      <c r="E2315" s="197"/>
      <c r="F2315" s="15"/>
      <c r="G2315" s="198"/>
      <c r="I2315" s="15"/>
    </row>
    <row r="2316" spans="5:9" s="196" customFormat="1">
      <c r="E2316" s="197"/>
      <c r="F2316" s="15"/>
      <c r="G2316" s="198"/>
      <c r="I2316" s="15"/>
    </row>
    <row r="2317" spans="5:9" s="196" customFormat="1">
      <c r="E2317" s="197"/>
      <c r="F2317" s="15"/>
      <c r="G2317" s="198"/>
      <c r="I2317" s="15"/>
    </row>
    <row r="2318" spans="5:9" s="196" customFormat="1">
      <c r="E2318" s="197"/>
      <c r="F2318" s="15"/>
      <c r="G2318" s="198"/>
      <c r="I2318" s="15"/>
    </row>
    <row r="2319" spans="5:9" s="196" customFormat="1">
      <c r="E2319" s="197"/>
      <c r="F2319" s="15"/>
      <c r="G2319" s="198"/>
      <c r="I2319" s="15"/>
    </row>
    <row r="2320" spans="5:9" s="196" customFormat="1">
      <c r="E2320" s="197"/>
      <c r="F2320" s="15"/>
      <c r="G2320" s="198"/>
      <c r="I2320" s="15"/>
    </row>
    <row r="2321" spans="5:9" s="196" customFormat="1">
      <c r="E2321" s="197"/>
      <c r="F2321" s="15"/>
      <c r="G2321" s="198"/>
      <c r="I2321" s="15"/>
    </row>
    <row r="2322" spans="5:9" s="196" customFormat="1">
      <c r="E2322" s="197"/>
      <c r="F2322" s="15"/>
      <c r="G2322" s="198"/>
      <c r="I2322" s="15"/>
    </row>
    <row r="2323" spans="5:9" s="196" customFormat="1">
      <c r="E2323" s="197"/>
      <c r="F2323" s="15"/>
      <c r="G2323" s="198"/>
      <c r="I2323" s="15"/>
    </row>
    <row r="2324" spans="5:9" s="196" customFormat="1">
      <c r="E2324" s="197"/>
      <c r="F2324" s="15"/>
      <c r="G2324" s="198"/>
      <c r="I2324" s="15"/>
    </row>
    <row r="2325" spans="5:9" s="196" customFormat="1">
      <c r="E2325" s="197"/>
      <c r="F2325" s="15"/>
      <c r="G2325" s="198"/>
      <c r="I2325" s="15"/>
    </row>
    <row r="2326" spans="5:9" s="196" customFormat="1">
      <c r="E2326" s="197"/>
      <c r="F2326" s="15"/>
      <c r="G2326" s="198"/>
      <c r="I2326" s="15"/>
    </row>
    <row r="2327" spans="5:9" s="196" customFormat="1">
      <c r="E2327" s="197"/>
      <c r="F2327" s="15"/>
      <c r="G2327" s="198"/>
      <c r="I2327" s="15"/>
    </row>
    <row r="2328" spans="5:9" s="196" customFormat="1">
      <c r="E2328" s="197"/>
      <c r="F2328" s="15"/>
      <c r="G2328" s="198"/>
      <c r="I2328" s="15"/>
    </row>
    <row r="2329" spans="5:9" s="196" customFormat="1">
      <c r="E2329" s="197"/>
      <c r="F2329" s="15"/>
      <c r="G2329" s="198"/>
      <c r="I2329" s="15"/>
    </row>
    <row r="2330" spans="5:9" s="196" customFormat="1">
      <c r="E2330" s="197"/>
      <c r="F2330" s="15"/>
      <c r="G2330" s="198"/>
      <c r="I2330" s="15"/>
    </row>
    <row r="2331" spans="5:9" s="196" customFormat="1">
      <c r="E2331" s="197"/>
      <c r="F2331" s="15"/>
      <c r="G2331" s="198"/>
      <c r="I2331" s="15"/>
    </row>
    <row r="2332" spans="5:9" s="196" customFormat="1">
      <c r="E2332" s="197"/>
      <c r="F2332" s="15"/>
      <c r="G2332" s="198"/>
      <c r="I2332" s="15"/>
    </row>
    <row r="2333" spans="5:9" s="196" customFormat="1">
      <c r="E2333" s="197"/>
      <c r="F2333" s="15"/>
      <c r="G2333" s="198"/>
      <c r="I2333" s="15"/>
    </row>
    <row r="2334" spans="5:9" s="196" customFormat="1">
      <c r="E2334" s="197"/>
      <c r="F2334" s="15"/>
      <c r="G2334" s="198"/>
      <c r="I2334" s="15"/>
    </row>
    <row r="2335" spans="5:9" s="196" customFormat="1">
      <c r="E2335" s="197"/>
      <c r="F2335" s="15"/>
      <c r="G2335" s="198"/>
      <c r="I2335" s="15"/>
    </row>
    <row r="2336" spans="5:9" s="196" customFormat="1">
      <c r="E2336" s="197"/>
      <c r="F2336" s="15"/>
      <c r="G2336" s="198"/>
      <c r="I2336" s="15"/>
    </row>
    <row r="2337" spans="5:9" s="196" customFormat="1">
      <c r="E2337" s="197"/>
      <c r="F2337" s="15"/>
      <c r="G2337" s="198"/>
      <c r="I2337" s="15"/>
    </row>
    <row r="2338" spans="5:9" s="196" customFormat="1">
      <c r="E2338" s="197"/>
      <c r="F2338" s="15"/>
      <c r="G2338" s="198"/>
      <c r="I2338" s="15"/>
    </row>
    <row r="2339" spans="5:9" s="196" customFormat="1">
      <c r="E2339" s="197"/>
      <c r="F2339" s="15"/>
      <c r="G2339" s="198"/>
      <c r="I2339" s="15"/>
    </row>
    <row r="2340" spans="5:9" s="196" customFormat="1">
      <c r="E2340" s="197"/>
      <c r="F2340" s="15"/>
      <c r="G2340" s="198"/>
      <c r="I2340" s="15"/>
    </row>
    <row r="2341" spans="5:9" s="196" customFormat="1">
      <c r="E2341" s="197"/>
      <c r="F2341" s="15"/>
      <c r="G2341" s="198"/>
      <c r="I2341" s="15"/>
    </row>
    <row r="2342" spans="5:9" s="196" customFormat="1">
      <c r="E2342" s="197"/>
      <c r="F2342" s="15"/>
      <c r="G2342" s="198"/>
      <c r="I2342" s="15"/>
    </row>
    <row r="2343" spans="5:9" s="196" customFormat="1">
      <c r="E2343" s="197"/>
      <c r="F2343" s="15"/>
      <c r="G2343" s="198"/>
      <c r="I2343" s="15"/>
    </row>
    <row r="2344" spans="5:9" s="196" customFormat="1">
      <c r="E2344" s="197"/>
      <c r="F2344" s="15"/>
      <c r="G2344" s="198"/>
      <c r="I2344" s="15"/>
    </row>
    <row r="2345" spans="5:9" s="196" customFormat="1">
      <c r="E2345" s="197"/>
      <c r="F2345" s="15"/>
      <c r="G2345" s="198"/>
      <c r="I2345" s="15"/>
    </row>
    <row r="2346" spans="5:9" s="196" customFormat="1">
      <c r="E2346" s="197"/>
      <c r="F2346" s="15"/>
      <c r="G2346" s="198"/>
      <c r="I2346" s="15"/>
    </row>
    <row r="2347" spans="5:9" s="196" customFormat="1">
      <c r="E2347" s="197"/>
      <c r="F2347" s="15"/>
      <c r="G2347" s="198"/>
      <c r="I2347" s="15"/>
    </row>
    <row r="2348" spans="5:9" s="196" customFormat="1">
      <c r="E2348" s="197"/>
      <c r="F2348" s="15"/>
      <c r="G2348" s="198"/>
      <c r="I2348" s="15"/>
    </row>
    <row r="2349" spans="5:9" s="196" customFormat="1">
      <c r="E2349" s="197"/>
      <c r="F2349" s="15"/>
      <c r="G2349" s="198"/>
      <c r="I2349" s="15"/>
    </row>
    <row r="2350" spans="5:9" s="196" customFormat="1">
      <c r="E2350" s="197"/>
      <c r="F2350" s="15"/>
      <c r="G2350" s="198"/>
      <c r="I2350" s="15"/>
    </row>
    <row r="2351" spans="5:9" s="196" customFormat="1">
      <c r="E2351" s="197"/>
      <c r="F2351" s="15"/>
      <c r="G2351" s="198"/>
      <c r="I2351" s="15"/>
    </row>
    <row r="2352" spans="5:9" s="196" customFormat="1">
      <c r="E2352" s="197"/>
      <c r="F2352" s="15"/>
      <c r="G2352" s="198"/>
      <c r="I2352" s="15"/>
    </row>
    <row r="2353" spans="5:9" s="196" customFormat="1">
      <c r="E2353" s="197"/>
      <c r="F2353" s="15"/>
      <c r="G2353" s="198"/>
      <c r="I2353" s="15"/>
    </row>
    <row r="2354" spans="5:9" s="196" customFormat="1">
      <c r="E2354" s="197"/>
      <c r="F2354" s="15"/>
      <c r="G2354" s="198"/>
      <c r="I2354" s="15"/>
    </row>
    <row r="2355" spans="5:9" s="196" customFormat="1">
      <c r="E2355" s="197"/>
      <c r="F2355" s="15"/>
      <c r="G2355" s="198"/>
      <c r="I2355" s="15"/>
    </row>
    <row r="2356" spans="5:9" s="196" customFormat="1">
      <c r="E2356" s="197"/>
      <c r="F2356" s="15"/>
      <c r="G2356" s="198"/>
      <c r="I2356" s="15"/>
    </row>
    <row r="2357" spans="5:9" s="196" customFormat="1">
      <c r="E2357" s="197"/>
      <c r="F2357" s="15"/>
      <c r="G2357" s="198"/>
      <c r="I2357" s="15"/>
    </row>
    <row r="2358" spans="5:9" s="196" customFormat="1">
      <c r="E2358" s="197"/>
      <c r="F2358" s="15"/>
      <c r="G2358" s="198"/>
      <c r="I2358" s="15"/>
    </row>
    <row r="2359" spans="5:9" s="196" customFormat="1">
      <c r="E2359" s="197"/>
      <c r="F2359" s="15"/>
      <c r="G2359" s="198"/>
      <c r="I2359" s="15"/>
    </row>
    <row r="2360" spans="5:9" s="196" customFormat="1">
      <c r="E2360" s="197"/>
      <c r="F2360" s="15"/>
      <c r="G2360" s="198"/>
      <c r="I2360" s="15"/>
    </row>
    <row r="2361" spans="5:9" s="196" customFormat="1">
      <c r="E2361" s="197"/>
      <c r="F2361" s="15"/>
      <c r="G2361" s="198"/>
      <c r="I2361" s="15"/>
    </row>
    <row r="2362" spans="5:9" s="196" customFormat="1">
      <c r="E2362" s="197"/>
      <c r="F2362" s="15"/>
      <c r="G2362" s="198"/>
      <c r="I2362" s="15"/>
    </row>
    <row r="2363" spans="5:9" s="196" customFormat="1">
      <c r="E2363" s="197"/>
      <c r="F2363" s="15"/>
      <c r="G2363" s="198"/>
      <c r="I2363" s="15"/>
    </row>
    <row r="2364" spans="5:9" s="196" customFormat="1">
      <c r="E2364" s="197"/>
      <c r="F2364" s="15"/>
      <c r="G2364" s="198"/>
      <c r="I2364" s="15"/>
    </row>
    <row r="2365" spans="5:9" s="196" customFormat="1">
      <c r="E2365" s="197"/>
      <c r="F2365" s="15"/>
      <c r="G2365" s="198"/>
      <c r="I2365" s="15"/>
    </row>
    <row r="2366" spans="5:9" s="196" customFormat="1">
      <c r="E2366" s="197"/>
      <c r="F2366" s="15"/>
      <c r="G2366" s="198"/>
      <c r="I2366" s="15"/>
    </row>
    <row r="2367" spans="5:9" s="196" customFormat="1">
      <c r="E2367" s="197"/>
      <c r="F2367" s="15"/>
      <c r="G2367" s="198"/>
      <c r="I2367" s="15"/>
    </row>
    <row r="2368" spans="5:9" s="196" customFormat="1">
      <c r="E2368" s="197"/>
      <c r="F2368" s="15"/>
      <c r="G2368" s="198"/>
      <c r="I2368" s="15"/>
    </row>
    <row r="2369" spans="5:9" s="196" customFormat="1">
      <c r="E2369" s="197"/>
      <c r="F2369" s="15"/>
      <c r="G2369" s="198"/>
      <c r="I2369" s="15"/>
    </row>
    <row r="2370" spans="5:9" s="196" customFormat="1">
      <c r="E2370" s="197"/>
      <c r="F2370" s="15"/>
      <c r="G2370" s="198"/>
      <c r="I2370" s="15"/>
    </row>
    <row r="2371" spans="5:9" s="196" customFormat="1">
      <c r="E2371" s="197"/>
      <c r="F2371" s="15"/>
      <c r="G2371" s="198"/>
      <c r="I2371" s="15"/>
    </row>
    <row r="2372" spans="5:9" s="196" customFormat="1">
      <c r="E2372" s="197"/>
      <c r="F2372" s="15"/>
      <c r="G2372" s="198"/>
      <c r="I2372" s="15"/>
    </row>
    <row r="2373" spans="5:9" s="196" customFormat="1">
      <c r="E2373" s="197"/>
      <c r="F2373" s="15"/>
      <c r="G2373" s="198"/>
      <c r="I2373" s="15"/>
    </row>
    <row r="2374" spans="5:9" s="196" customFormat="1">
      <c r="E2374" s="197"/>
      <c r="F2374" s="15"/>
      <c r="G2374" s="198"/>
      <c r="I2374" s="15"/>
    </row>
    <row r="2375" spans="5:9" s="196" customFormat="1">
      <c r="E2375" s="197"/>
      <c r="F2375" s="15"/>
      <c r="G2375" s="198"/>
      <c r="I2375" s="15"/>
    </row>
    <row r="2376" spans="5:9" s="196" customFormat="1">
      <c r="E2376" s="197"/>
      <c r="F2376" s="15"/>
      <c r="G2376" s="198"/>
      <c r="I2376" s="15"/>
    </row>
    <row r="2377" spans="5:9" s="196" customFormat="1">
      <c r="E2377" s="197"/>
      <c r="F2377" s="15"/>
      <c r="G2377" s="198"/>
      <c r="I2377" s="15"/>
    </row>
    <row r="2378" spans="5:9" s="196" customFormat="1">
      <c r="E2378" s="197"/>
      <c r="F2378" s="15"/>
      <c r="G2378" s="198"/>
      <c r="I2378" s="15"/>
    </row>
    <row r="2379" spans="5:9" s="196" customFormat="1">
      <c r="E2379" s="197"/>
      <c r="F2379" s="15"/>
      <c r="G2379" s="198"/>
      <c r="I2379" s="15"/>
    </row>
    <row r="2380" spans="5:9" s="196" customFormat="1">
      <c r="E2380" s="197"/>
      <c r="F2380" s="15"/>
      <c r="G2380" s="198"/>
      <c r="I2380" s="15"/>
    </row>
    <row r="2381" spans="5:9" s="196" customFormat="1">
      <c r="E2381" s="197"/>
      <c r="F2381" s="15"/>
      <c r="G2381" s="198"/>
      <c r="I2381" s="15"/>
    </row>
    <row r="2382" spans="5:9" s="196" customFormat="1">
      <c r="E2382" s="197"/>
      <c r="F2382" s="15"/>
      <c r="G2382" s="198"/>
      <c r="I2382" s="15"/>
    </row>
    <row r="2383" spans="5:9" s="196" customFormat="1">
      <c r="E2383" s="197"/>
      <c r="F2383" s="15"/>
      <c r="G2383" s="198"/>
      <c r="I2383" s="15"/>
    </row>
    <row r="2384" spans="5:9" s="196" customFormat="1">
      <c r="E2384" s="197"/>
      <c r="F2384" s="15"/>
      <c r="G2384" s="198"/>
      <c r="I2384" s="15"/>
    </row>
    <row r="2385" spans="5:9" s="196" customFormat="1">
      <c r="E2385" s="197"/>
      <c r="F2385" s="15"/>
      <c r="G2385" s="198"/>
      <c r="I2385" s="15"/>
    </row>
    <row r="2386" spans="5:9" s="196" customFormat="1">
      <c r="E2386" s="197"/>
      <c r="F2386" s="15"/>
      <c r="G2386" s="198"/>
      <c r="I2386" s="15"/>
    </row>
    <row r="2387" spans="5:9" s="196" customFormat="1">
      <c r="E2387" s="197"/>
      <c r="F2387" s="15"/>
      <c r="G2387" s="198"/>
      <c r="I2387" s="15"/>
    </row>
    <row r="2388" spans="5:9" s="196" customFormat="1">
      <c r="E2388" s="197"/>
      <c r="F2388" s="15"/>
      <c r="G2388" s="198"/>
      <c r="I2388" s="15"/>
    </row>
    <row r="2389" spans="5:9" s="196" customFormat="1">
      <c r="E2389" s="197"/>
      <c r="F2389" s="15"/>
      <c r="G2389" s="198"/>
      <c r="I2389" s="15"/>
    </row>
    <row r="2390" spans="5:9" s="196" customFormat="1">
      <c r="E2390" s="197"/>
      <c r="F2390" s="15"/>
      <c r="G2390" s="198"/>
      <c r="I2390" s="15"/>
    </row>
    <row r="2391" spans="5:9" s="196" customFormat="1">
      <c r="E2391" s="197"/>
      <c r="F2391" s="15"/>
      <c r="G2391" s="198"/>
      <c r="I2391" s="15"/>
    </row>
    <row r="2392" spans="5:9" s="196" customFormat="1">
      <c r="E2392" s="197"/>
      <c r="F2392" s="15"/>
      <c r="G2392" s="198"/>
      <c r="I2392" s="15"/>
    </row>
    <row r="2393" spans="5:9" s="196" customFormat="1">
      <c r="E2393" s="197"/>
      <c r="F2393" s="15"/>
      <c r="G2393" s="198"/>
      <c r="I2393" s="15"/>
    </row>
    <row r="2394" spans="5:9" s="196" customFormat="1">
      <c r="E2394" s="197"/>
      <c r="F2394" s="15"/>
      <c r="G2394" s="198"/>
      <c r="I2394" s="15"/>
    </row>
    <row r="2395" spans="5:9" s="196" customFormat="1">
      <c r="E2395" s="197"/>
      <c r="F2395" s="15"/>
      <c r="G2395" s="198"/>
      <c r="I2395" s="15"/>
    </row>
    <row r="2396" spans="5:9" s="196" customFormat="1">
      <c r="E2396" s="197"/>
      <c r="F2396" s="15"/>
      <c r="G2396" s="198"/>
      <c r="I2396" s="15"/>
    </row>
    <row r="2397" spans="5:9" s="196" customFormat="1">
      <c r="E2397" s="197"/>
      <c r="F2397" s="15"/>
      <c r="G2397" s="198"/>
      <c r="I2397" s="15"/>
    </row>
    <row r="2398" spans="5:9" s="196" customFormat="1">
      <c r="E2398" s="197"/>
      <c r="F2398" s="15"/>
      <c r="G2398" s="198"/>
      <c r="I2398" s="15"/>
    </row>
    <row r="2399" spans="5:9" s="196" customFormat="1">
      <c r="E2399" s="197"/>
      <c r="F2399" s="15"/>
      <c r="G2399" s="198"/>
      <c r="I2399" s="15"/>
    </row>
    <row r="2400" spans="5:9" s="196" customFormat="1">
      <c r="E2400" s="197"/>
      <c r="F2400" s="15"/>
      <c r="G2400" s="198"/>
      <c r="I2400" s="15"/>
    </row>
    <row r="2401" spans="5:9" s="196" customFormat="1">
      <c r="E2401" s="197"/>
      <c r="F2401" s="15"/>
      <c r="G2401" s="198"/>
      <c r="I2401" s="15"/>
    </row>
    <row r="2402" spans="5:9" s="196" customFormat="1">
      <c r="E2402" s="197"/>
      <c r="F2402" s="15"/>
      <c r="G2402" s="198"/>
      <c r="I2402" s="15"/>
    </row>
    <row r="2403" spans="5:9" s="196" customFormat="1">
      <c r="E2403" s="197"/>
      <c r="F2403" s="15"/>
      <c r="G2403" s="198"/>
      <c r="I2403" s="15"/>
    </row>
    <row r="2404" spans="5:9" s="196" customFormat="1">
      <c r="E2404" s="197"/>
      <c r="F2404" s="15"/>
      <c r="G2404" s="198"/>
      <c r="I2404" s="15"/>
    </row>
    <row r="2405" spans="5:9" s="196" customFormat="1">
      <c r="E2405" s="197"/>
      <c r="F2405" s="15"/>
      <c r="G2405" s="198"/>
      <c r="I2405" s="15"/>
    </row>
    <row r="2406" spans="5:9" s="196" customFormat="1">
      <c r="E2406" s="197"/>
      <c r="F2406" s="15"/>
      <c r="G2406" s="198"/>
      <c r="I2406" s="15"/>
    </row>
    <row r="2407" spans="5:9" s="196" customFormat="1">
      <c r="E2407" s="197"/>
      <c r="F2407" s="15"/>
      <c r="G2407" s="198"/>
      <c r="I2407" s="15"/>
    </row>
    <row r="2408" spans="5:9" s="196" customFormat="1">
      <c r="E2408" s="197"/>
      <c r="F2408" s="15"/>
      <c r="G2408" s="198"/>
      <c r="I2408" s="15"/>
    </row>
    <row r="2409" spans="5:9" s="196" customFormat="1">
      <c r="E2409" s="197"/>
      <c r="F2409" s="15"/>
      <c r="G2409" s="198"/>
      <c r="I2409" s="15"/>
    </row>
    <row r="2410" spans="5:9" s="196" customFormat="1">
      <c r="E2410" s="197"/>
      <c r="F2410" s="15"/>
      <c r="G2410" s="198"/>
      <c r="I2410" s="15"/>
    </row>
    <row r="2411" spans="5:9" s="196" customFormat="1">
      <c r="E2411" s="197"/>
      <c r="F2411" s="15"/>
      <c r="G2411" s="198"/>
      <c r="I2411" s="15"/>
    </row>
    <row r="2412" spans="5:9" s="196" customFormat="1">
      <c r="E2412" s="197"/>
      <c r="F2412" s="15"/>
      <c r="G2412" s="198"/>
      <c r="I2412" s="15"/>
    </row>
    <row r="2413" spans="5:9" s="196" customFormat="1">
      <c r="E2413" s="197"/>
      <c r="F2413" s="15"/>
      <c r="G2413" s="198"/>
      <c r="I2413" s="15"/>
    </row>
    <row r="2414" spans="5:9" s="196" customFormat="1">
      <c r="E2414" s="197"/>
      <c r="F2414" s="15"/>
      <c r="G2414" s="198"/>
      <c r="I2414" s="15"/>
    </row>
    <row r="2415" spans="5:9" s="196" customFormat="1">
      <c r="E2415" s="197"/>
      <c r="F2415" s="15"/>
      <c r="G2415" s="198"/>
      <c r="I2415" s="15"/>
    </row>
    <row r="2416" spans="5:9" s="196" customFormat="1">
      <c r="E2416" s="197"/>
      <c r="F2416" s="15"/>
      <c r="G2416" s="198"/>
      <c r="I2416" s="15"/>
    </row>
    <row r="2417" spans="5:9" s="196" customFormat="1">
      <c r="E2417" s="197"/>
      <c r="F2417" s="15"/>
      <c r="G2417" s="198"/>
      <c r="I2417" s="15"/>
    </row>
    <row r="2418" spans="5:9" s="196" customFormat="1">
      <c r="E2418" s="197"/>
      <c r="F2418" s="15"/>
      <c r="G2418" s="198"/>
      <c r="I2418" s="15"/>
    </row>
    <row r="2419" spans="5:9" s="196" customFormat="1">
      <c r="E2419" s="197"/>
      <c r="F2419" s="15"/>
      <c r="G2419" s="198"/>
      <c r="I2419" s="15"/>
    </row>
    <row r="2420" spans="5:9" s="196" customFormat="1">
      <c r="E2420" s="197"/>
      <c r="F2420" s="15"/>
      <c r="G2420" s="198"/>
      <c r="I2420" s="15"/>
    </row>
    <row r="2421" spans="5:9" s="196" customFormat="1">
      <c r="E2421" s="197"/>
      <c r="F2421" s="15"/>
      <c r="G2421" s="198"/>
      <c r="I2421" s="15"/>
    </row>
    <row r="2422" spans="5:9" s="196" customFormat="1">
      <c r="E2422" s="197"/>
      <c r="F2422" s="15"/>
      <c r="G2422" s="198"/>
      <c r="I2422" s="15"/>
    </row>
    <row r="2423" spans="5:9" s="196" customFormat="1">
      <c r="E2423" s="197"/>
      <c r="F2423" s="15"/>
      <c r="G2423" s="198"/>
      <c r="I2423" s="15"/>
    </row>
    <row r="2424" spans="5:9" s="196" customFormat="1">
      <c r="E2424" s="197"/>
      <c r="F2424" s="15"/>
      <c r="G2424" s="198"/>
      <c r="I2424" s="15"/>
    </row>
    <row r="2425" spans="5:9" s="196" customFormat="1">
      <c r="E2425" s="197"/>
      <c r="F2425" s="15"/>
      <c r="G2425" s="198"/>
      <c r="I2425" s="15"/>
    </row>
    <row r="2426" spans="5:9" s="196" customFormat="1">
      <c r="E2426" s="197"/>
      <c r="F2426" s="15"/>
      <c r="G2426" s="198"/>
      <c r="I2426" s="15"/>
    </row>
    <row r="2427" spans="5:9" s="196" customFormat="1">
      <c r="E2427" s="197"/>
      <c r="F2427" s="15"/>
      <c r="G2427" s="198"/>
      <c r="I2427" s="15"/>
    </row>
    <row r="2428" spans="5:9" s="196" customFormat="1">
      <c r="E2428" s="197"/>
      <c r="F2428" s="15"/>
      <c r="G2428" s="198"/>
      <c r="I2428" s="15"/>
    </row>
    <row r="2429" spans="5:9" s="196" customFormat="1">
      <c r="E2429" s="197"/>
      <c r="F2429" s="15"/>
      <c r="G2429" s="198"/>
      <c r="I2429" s="15"/>
    </row>
    <row r="2430" spans="5:9" s="196" customFormat="1">
      <c r="E2430" s="197"/>
      <c r="F2430" s="15"/>
      <c r="G2430" s="198"/>
      <c r="I2430" s="15"/>
    </row>
    <row r="2431" spans="5:9" s="196" customFormat="1">
      <c r="E2431" s="197"/>
      <c r="F2431" s="15"/>
      <c r="G2431" s="198"/>
      <c r="I2431" s="15"/>
    </row>
    <row r="2432" spans="5:9" s="196" customFormat="1">
      <c r="E2432" s="197"/>
      <c r="F2432" s="15"/>
      <c r="G2432" s="198"/>
      <c r="I2432" s="15"/>
    </row>
    <row r="2433" spans="5:9" s="196" customFormat="1">
      <c r="E2433" s="197"/>
      <c r="F2433" s="15"/>
      <c r="G2433" s="198"/>
      <c r="I2433" s="15"/>
    </row>
    <row r="2434" spans="5:9" s="196" customFormat="1">
      <c r="E2434" s="197"/>
      <c r="F2434" s="15"/>
      <c r="G2434" s="198"/>
      <c r="I2434" s="15"/>
    </row>
    <row r="2435" spans="5:9" s="196" customFormat="1">
      <c r="E2435" s="197"/>
      <c r="F2435" s="15"/>
      <c r="G2435" s="198"/>
      <c r="I2435" s="15"/>
    </row>
    <row r="2436" spans="5:9" s="196" customFormat="1">
      <c r="E2436" s="197"/>
      <c r="F2436" s="15"/>
      <c r="G2436" s="198"/>
      <c r="I2436" s="15"/>
    </row>
    <row r="2437" spans="5:9" s="196" customFormat="1">
      <c r="E2437" s="197"/>
      <c r="F2437" s="15"/>
      <c r="G2437" s="198"/>
      <c r="I2437" s="15"/>
    </row>
    <row r="2438" spans="5:9" s="196" customFormat="1">
      <c r="E2438" s="197"/>
      <c r="F2438" s="15"/>
      <c r="G2438" s="198"/>
      <c r="I2438" s="15"/>
    </row>
    <row r="2439" spans="5:9" s="196" customFormat="1">
      <c r="E2439" s="197"/>
      <c r="F2439" s="15"/>
      <c r="G2439" s="198"/>
      <c r="I2439" s="15"/>
    </row>
    <row r="2440" spans="5:9" s="196" customFormat="1">
      <c r="E2440" s="197"/>
      <c r="F2440" s="15"/>
      <c r="G2440" s="198"/>
      <c r="I2440" s="15"/>
    </row>
    <row r="2441" spans="5:9" s="196" customFormat="1">
      <c r="E2441" s="197"/>
      <c r="F2441" s="15"/>
      <c r="G2441" s="198"/>
      <c r="I2441" s="15"/>
    </row>
    <row r="2442" spans="5:9" s="196" customFormat="1">
      <c r="E2442" s="197"/>
      <c r="F2442" s="15"/>
      <c r="G2442" s="198"/>
      <c r="I2442" s="15"/>
    </row>
    <row r="2443" spans="5:9" s="196" customFormat="1">
      <c r="E2443" s="197"/>
      <c r="F2443" s="15"/>
      <c r="G2443" s="198"/>
      <c r="I2443" s="15"/>
    </row>
    <row r="2444" spans="5:9" s="196" customFormat="1">
      <c r="E2444" s="197"/>
      <c r="F2444" s="15"/>
      <c r="G2444" s="198"/>
      <c r="I2444" s="15"/>
    </row>
    <row r="2445" spans="5:9" s="196" customFormat="1">
      <c r="E2445" s="197"/>
      <c r="F2445" s="15"/>
      <c r="G2445" s="198"/>
      <c r="I2445" s="15"/>
    </row>
    <row r="2446" spans="5:9" s="196" customFormat="1">
      <c r="E2446" s="197"/>
      <c r="F2446" s="15"/>
      <c r="G2446" s="198"/>
      <c r="I2446" s="15"/>
    </row>
    <row r="2447" spans="5:9" s="196" customFormat="1">
      <c r="E2447" s="197"/>
      <c r="F2447" s="15"/>
      <c r="G2447" s="198"/>
      <c r="I2447" s="15"/>
    </row>
    <row r="2448" spans="5:9" s="196" customFormat="1">
      <c r="E2448" s="197"/>
      <c r="F2448" s="15"/>
      <c r="G2448" s="198"/>
      <c r="I2448" s="15"/>
    </row>
    <row r="2449" spans="5:9" s="196" customFormat="1">
      <c r="E2449" s="197"/>
      <c r="F2449" s="15"/>
      <c r="G2449" s="198"/>
      <c r="I2449" s="15"/>
    </row>
    <row r="2450" spans="5:9" s="196" customFormat="1">
      <c r="E2450" s="197"/>
      <c r="F2450" s="15"/>
      <c r="G2450" s="198"/>
      <c r="I2450" s="15"/>
    </row>
    <row r="2451" spans="5:9" s="196" customFormat="1">
      <c r="E2451" s="197"/>
      <c r="F2451" s="15"/>
      <c r="G2451" s="198"/>
      <c r="I2451" s="15"/>
    </row>
    <row r="2452" spans="5:9" s="196" customFormat="1">
      <c r="E2452" s="197"/>
      <c r="F2452" s="15"/>
      <c r="G2452" s="198"/>
      <c r="I2452" s="15"/>
    </row>
    <row r="2453" spans="5:9" s="196" customFormat="1">
      <c r="E2453" s="197"/>
      <c r="F2453" s="15"/>
      <c r="G2453" s="198"/>
      <c r="I2453" s="15"/>
    </row>
    <row r="2454" spans="5:9" s="196" customFormat="1">
      <c r="E2454" s="197"/>
      <c r="F2454" s="15"/>
      <c r="G2454" s="198"/>
      <c r="I2454" s="15"/>
    </row>
    <row r="2455" spans="5:9" s="196" customFormat="1">
      <c r="E2455" s="197"/>
      <c r="F2455" s="15"/>
      <c r="G2455" s="198"/>
      <c r="I2455" s="15"/>
    </row>
    <row r="2456" spans="5:9" s="196" customFormat="1">
      <c r="E2456" s="197"/>
      <c r="F2456" s="15"/>
      <c r="G2456" s="198"/>
      <c r="I2456" s="15"/>
    </row>
    <row r="2457" spans="5:9" s="196" customFormat="1">
      <c r="E2457" s="197"/>
      <c r="F2457" s="15"/>
      <c r="G2457" s="198"/>
      <c r="I2457" s="15"/>
    </row>
    <row r="2458" spans="5:9" s="196" customFormat="1">
      <c r="E2458" s="197"/>
      <c r="F2458" s="15"/>
      <c r="G2458" s="198"/>
      <c r="I2458" s="15"/>
    </row>
    <row r="2459" spans="5:9" s="196" customFormat="1">
      <c r="E2459" s="197"/>
      <c r="F2459" s="15"/>
      <c r="G2459" s="198"/>
      <c r="I2459" s="15"/>
    </row>
    <row r="2460" spans="5:9" s="196" customFormat="1">
      <c r="E2460" s="197"/>
      <c r="F2460" s="15"/>
      <c r="G2460" s="198"/>
      <c r="I2460" s="15"/>
    </row>
    <row r="2461" spans="5:9" s="196" customFormat="1">
      <c r="E2461" s="197"/>
      <c r="F2461" s="15"/>
      <c r="G2461" s="198"/>
      <c r="I2461" s="15"/>
    </row>
    <row r="2462" spans="5:9" s="196" customFormat="1">
      <c r="E2462" s="197"/>
      <c r="F2462" s="15"/>
      <c r="G2462" s="198"/>
      <c r="I2462" s="15"/>
    </row>
    <row r="2463" spans="5:9" s="196" customFormat="1">
      <c r="E2463" s="197"/>
      <c r="F2463" s="15"/>
      <c r="G2463" s="198"/>
      <c r="I2463" s="15"/>
    </row>
    <row r="2464" spans="5:9" s="196" customFormat="1">
      <c r="E2464" s="197"/>
      <c r="F2464" s="15"/>
      <c r="G2464" s="198"/>
      <c r="I2464" s="15"/>
    </row>
    <row r="2465" spans="5:9" s="196" customFormat="1">
      <c r="E2465" s="197"/>
      <c r="F2465" s="15"/>
      <c r="G2465" s="198"/>
      <c r="I2465" s="15"/>
    </row>
    <row r="2466" spans="5:9" s="196" customFormat="1">
      <c r="E2466" s="197"/>
      <c r="F2466" s="15"/>
      <c r="G2466" s="198"/>
      <c r="I2466" s="15"/>
    </row>
    <row r="2467" spans="5:9" s="196" customFormat="1">
      <c r="E2467" s="197"/>
      <c r="F2467" s="15"/>
      <c r="G2467" s="198"/>
      <c r="I2467" s="15"/>
    </row>
    <row r="2468" spans="5:9" s="196" customFormat="1">
      <c r="E2468" s="197"/>
      <c r="F2468" s="15"/>
      <c r="G2468" s="198"/>
      <c r="I2468" s="15"/>
    </row>
    <row r="2469" spans="5:9" s="196" customFormat="1">
      <c r="E2469" s="197"/>
      <c r="F2469" s="15"/>
      <c r="G2469" s="198"/>
      <c r="I2469" s="15"/>
    </row>
    <row r="2470" spans="5:9" s="196" customFormat="1">
      <c r="E2470" s="197"/>
      <c r="F2470" s="15"/>
      <c r="G2470" s="198"/>
      <c r="I2470" s="15"/>
    </row>
    <row r="2471" spans="5:9" s="196" customFormat="1">
      <c r="E2471" s="197"/>
      <c r="F2471" s="15"/>
      <c r="G2471" s="198"/>
      <c r="I2471" s="15"/>
    </row>
    <row r="2472" spans="5:9" s="196" customFormat="1">
      <c r="E2472" s="197"/>
      <c r="F2472" s="15"/>
      <c r="G2472" s="198"/>
      <c r="I2472" s="15"/>
    </row>
    <row r="2473" spans="5:9" s="196" customFormat="1">
      <c r="E2473" s="197"/>
      <c r="F2473" s="15"/>
      <c r="G2473" s="198"/>
      <c r="I2473" s="15"/>
    </row>
    <row r="2474" spans="5:9" s="196" customFormat="1">
      <c r="E2474" s="197"/>
      <c r="F2474" s="15"/>
      <c r="G2474" s="198"/>
      <c r="I2474" s="15"/>
    </row>
    <row r="2475" spans="5:9" s="196" customFormat="1">
      <c r="E2475" s="197"/>
      <c r="F2475" s="15"/>
      <c r="G2475" s="198"/>
      <c r="I2475" s="15"/>
    </row>
    <row r="2476" spans="5:9" s="196" customFormat="1">
      <c r="E2476" s="197"/>
      <c r="F2476" s="15"/>
      <c r="G2476" s="198"/>
      <c r="I2476" s="15"/>
    </row>
    <row r="2477" spans="5:9" s="196" customFormat="1">
      <c r="E2477" s="197"/>
      <c r="F2477" s="15"/>
      <c r="G2477" s="198"/>
      <c r="I2477" s="15"/>
    </row>
    <row r="2478" spans="5:9" s="196" customFormat="1">
      <c r="E2478" s="197"/>
      <c r="F2478" s="15"/>
      <c r="G2478" s="198"/>
      <c r="I2478" s="15"/>
    </row>
    <row r="2479" spans="5:9" s="196" customFormat="1">
      <c r="E2479" s="197"/>
      <c r="F2479" s="15"/>
      <c r="G2479" s="198"/>
      <c r="I2479" s="15"/>
    </row>
    <row r="2480" spans="5:9" s="196" customFormat="1">
      <c r="E2480" s="197"/>
      <c r="F2480" s="15"/>
      <c r="G2480" s="198"/>
      <c r="I2480" s="15"/>
    </row>
    <row r="2481" spans="5:9" s="196" customFormat="1">
      <c r="E2481" s="197"/>
      <c r="F2481" s="15"/>
      <c r="G2481" s="198"/>
      <c r="I2481" s="15"/>
    </row>
    <row r="2482" spans="5:9" s="196" customFormat="1">
      <c r="E2482" s="197"/>
      <c r="F2482" s="15"/>
      <c r="G2482" s="198"/>
      <c r="I2482" s="15"/>
    </row>
    <row r="2483" spans="5:9" s="196" customFormat="1">
      <c r="E2483" s="197"/>
      <c r="F2483" s="15"/>
      <c r="G2483" s="198"/>
      <c r="I2483" s="15"/>
    </row>
    <row r="2484" spans="5:9" s="196" customFormat="1">
      <c r="E2484" s="197"/>
      <c r="F2484" s="15"/>
      <c r="G2484" s="198"/>
      <c r="I2484" s="15"/>
    </row>
    <row r="2485" spans="5:9" s="196" customFormat="1">
      <c r="E2485" s="197"/>
      <c r="F2485" s="15"/>
      <c r="G2485" s="198"/>
      <c r="I2485" s="15"/>
    </row>
    <row r="2486" spans="5:9" s="196" customFormat="1">
      <c r="E2486" s="197"/>
      <c r="F2486" s="15"/>
      <c r="G2486" s="198"/>
      <c r="I2486" s="15"/>
    </row>
    <row r="2487" spans="5:9" s="196" customFormat="1">
      <c r="E2487" s="197"/>
      <c r="F2487" s="15"/>
      <c r="G2487" s="198"/>
      <c r="I2487" s="15"/>
    </row>
    <row r="2488" spans="5:9" s="196" customFormat="1">
      <c r="E2488" s="197"/>
      <c r="F2488" s="15"/>
      <c r="G2488" s="198"/>
      <c r="I2488" s="15"/>
    </row>
    <row r="2489" spans="5:9" s="196" customFormat="1">
      <c r="E2489" s="197"/>
      <c r="F2489" s="15"/>
      <c r="G2489" s="198"/>
      <c r="I2489" s="15"/>
    </row>
    <row r="2490" spans="5:9" s="196" customFormat="1">
      <c r="E2490" s="197"/>
      <c r="F2490" s="15"/>
      <c r="G2490" s="198"/>
      <c r="I2490" s="15"/>
    </row>
    <row r="2491" spans="5:9" s="196" customFormat="1">
      <c r="E2491" s="197"/>
      <c r="F2491" s="15"/>
      <c r="G2491" s="198"/>
      <c r="I2491" s="15"/>
    </row>
    <row r="2492" spans="5:9" s="196" customFormat="1">
      <c r="E2492" s="197"/>
      <c r="F2492" s="15"/>
      <c r="G2492" s="198"/>
      <c r="I2492" s="15"/>
    </row>
    <row r="2493" spans="5:9" s="196" customFormat="1">
      <c r="E2493" s="197"/>
      <c r="F2493" s="15"/>
      <c r="G2493" s="198"/>
      <c r="I2493" s="15"/>
    </row>
    <row r="2494" spans="5:9" s="196" customFormat="1">
      <c r="E2494" s="197"/>
      <c r="F2494" s="15"/>
      <c r="G2494" s="198"/>
      <c r="I2494" s="15"/>
    </row>
    <row r="2495" spans="5:9" s="196" customFormat="1">
      <c r="E2495" s="197"/>
      <c r="F2495" s="15"/>
      <c r="G2495" s="198"/>
      <c r="I2495" s="15"/>
    </row>
    <row r="2496" spans="5:9" s="196" customFormat="1">
      <c r="E2496" s="197"/>
      <c r="F2496" s="15"/>
      <c r="G2496" s="198"/>
      <c r="I2496" s="15"/>
    </row>
    <row r="2497" spans="5:9" s="196" customFormat="1">
      <c r="E2497" s="197"/>
      <c r="F2497" s="15"/>
      <c r="G2497" s="198"/>
      <c r="I2497" s="15"/>
    </row>
    <row r="2498" spans="5:9" s="196" customFormat="1">
      <c r="E2498" s="197"/>
      <c r="F2498" s="15"/>
      <c r="G2498" s="198"/>
      <c r="I2498" s="15"/>
    </row>
    <row r="2499" spans="5:9" s="196" customFormat="1">
      <c r="E2499" s="197"/>
      <c r="F2499" s="15"/>
      <c r="G2499" s="198"/>
      <c r="I2499" s="15"/>
    </row>
    <row r="2500" spans="5:9" s="196" customFormat="1">
      <c r="E2500" s="197"/>
      <c r="F2500" s="15"/>
      <c r="G2500" s="198"/>
      <c r="I2500" s="15"/>
    </row>
    <row r="2501" spans="5:9" s="196" customFormat="1">
      <c r="E2501" s="197"/>
      <c r="F2501" s="15"/>
      <c r="G2501" s="198"/>
      <c r="I2501" s="15"/>
    </row>
    <row r="2502" spans="5:9" s="196" customFormat="1">
      <c r="E2502" s="197"/>
      <c r="F2502" s="15"/>
      <c r="G2502" s="198"/>
      <c r="I2502" s="15"/>
    </row>
    <row r="2503" spans="5:9" s="196" customFormat="1">
      <c r="E2503" s="197"/>
      <c r="F2503" s="15"/>
      <c r="G2503" s="198"/>
      <c r="I2503" s="15"/>
    </row>
    <row r="2504" spans="5:9" s="196" customFormat="1">
      <c r="E2504" s="197"/>
      <c r="F2504" s="15"/>
      <c r="G2504" s="198"/>
      <c r="I2504" s="15"/>
    </row>
    <row r="2505" spans="5:9" s="196" customFormat="1">
      <c r="E2505" s="197"/>
      <c r="F2505" s="15"/>
      <c r="G2505" s="198"/>
      <c r="I2505" s="15"/>
    </row>
    <row r="2506" spans="5:9" s="196" customFormat="1">
      <c r="E2506" s="197"/>
      <c r="F2506" s="15"/>
      <c r="G2506" s="198"/>
      <c r="I2506" s="15"/>
    </row>
    <row r="2507" spans="5:9" s="196" customFormat="1">
      <c r="E2507" s="197"/>
      <c r="F2507" s="15"/>
      <c r="G2507" s="198"/>
      <c r="I2507" s="15"/>
    </row>
    <row r="2508" spans="5:9" s="196" customFormat="1">
      <c r="E2508" s="197"/>
      <c r="F2508" s="15"/>
      <c r="G2508" s="198"/>
      <c r="I2508" s="15"/>
    </row>
    <row r="2509" spans="5:9" s="196" customFormat="1">
      <c r="E2509" s="197"/>
      <c r="F2509" s="15"/>
      <c r="G2509" s="198"/>
      <c r="I2509" s="15"/>
    </row>
    <row r="2510" spans="5:9" s="196" customFormat="1">
      <c r="E2510" s="197"/>
      <c r="F2510" s="15"/>
      <c r="G2510" s="198"/>
      <c r="I2510" s="15"/>
    </row>
    <row r="2511" spans="5:9" s="196" customFormat="1">
      <c r="E2511" s="197"/>
      <c r="F2511" s="15"/>
      <c r="G2511" s="198"/>
      <c r="I2511" s="15"/>
    </row>
    <row r="2512" spans="5:9" s="196" customFormat="1">
      <c r="E2512" s="197"/>
      <c r="F2512" s="15"/>
      <c r="G2512" s="198"/>
      <c r="I2512" s="15"/>
    </row>
    <row r="2513" spans="5:9" s="196" customFormat="1">
      <c r="E2513" s="197"/>
      <c r="F2513" s="15"/>
      <c r="G2513" s="198"/>
      <c r="I2513" s="15"/>
    </row>
    <row r="2514" spans="5:9" s="196" customFormat="1">
      <c r="E2514" s="197"/>
      <c r="F2514" s="15"/>
      <c r="G2514" s="198"/>
      <c r="I2514" s="15"/>
    </row>
    <row r="2515" spans="5:9" s="196" customFormat="1">
      <c r="E2515" s="197"/>
      <c r="F2515" s="15"/>
      <c r="G2515" s="198"/>
      <c r="I2515" s="15"/>
    </row>
    <row r="2516" spans="5:9" s="196" customFormat="1">
      <c r="E2516" s="197"/>
      <c r="F2516" s="15"/>
      <c r="G2516" s="198"/>
      <c r="I2516" s="15"/>
    </row>
    <row r="2517" spans="5:9" s="196" customFormat="1">
      <c r="E2517" s="197"/>
      <c r="F2517" s="15"/>
      <c r="G2517" s="198"/>
      <c r="I2517" s="15"/>
    </row>
    <row r="2518" spans="5:9" s="196" customFormat="1">
      <c r="E2518" s="197"/>
      <c r="F2518" s="15"/>
      <c r="G2518" s="198"/>
      <c r="I2518" s="15"/>
    </row>
    <row r="2519" spans="5:9" s="196" customFormat="1">
      <c r="E2519" s="197"/>
      <c r="F2519" s="15"/>
      <c r="G2519" s="198"/>
      <c r="I2519" s="15"/>
    </row>
    <row r="2520" spans="5:9" s="196" customFormat="1">
      <c r="E2520" s="197"/>
      <c r="F2520" s="15"/>
      <c r="G2520" s="198"/>
      <c r="I2520" s="15"/>
    </row>
    <row r="2521" spans="5:9" s="196" customFormat="1">
      <c r="E2521" s="197"/>
      <c r="F2521" s="15"/>
      <c r="G2521" s="198"/>
      <c r="I2521" s="15"/>
    </row>
    <row r="2522" spans="5:9" s="196" customFormat="1">
      <c r="E2522" s="197"/>
      <c r="F2522" s="15"/>
      <c r="G2522" s="198"/>
      <c r="I2522" s="15"/>
    </row>
    <row r="2523" spans="5:9" s="196" customFormat="1">
      <c r="E2523" s="197"/>
      <c r="F2523" s="15"/>
      <c r="G2523" s="198"/>
      <c r="I2523" s="15"/>
    </row>
    <row r="2524" spans="5:9" s="196" customFormat="1">
      <c r="E2524" s="197"/>
      <c r="F2524" s="15"/>
      <c r="G2524" s="198"/>
      <c r="I2524" s="15"/>
    </row>
    <row r="2525" spans="5:9" s="196" customFormat="1">
      <c r="E2525" s="197"/>
      <c r="F2525" s="15"/>
      <c r="G2525" s="198"/>
      <c r="I2525" s="15"/>
    </row>
    <row r="2526" spans="5:9" s="196" customFormat="1">
      <c r="E2526" s="197"/>
      <c r="F2526" s="15"/>
      <c r="G2526" s="198"/>
      <c r="I2526" s="15"/>
    </row>
    <row r="2527" spans="5:9" s="196" customFormat="1">
      <c r="E2527" s="197"/>
      <c r="F2527" s="15"/>
      <c r="G2527" s="198"/>
      <c r="I2527" s="15"/>
    </row>
    <row r="2528" spans="5:9" s="196" customFormat="1">
      <c r="E2528" s="197"/>
      <c r="F2528" s="15"/>
      <c r="G2528" s="198"/>
      <c r="I2528" s="15"/>
    </row>
    <row r="2529" spans="5:9" s="196" customFormat="1">
      <c r="E2529" s="197"/>
      <c r="F2529" s="15"/>
      <c r="G2529" s="198"/>
      <c r="I2529" s="15"/>
    </row>
    <row r="2530" spans="5:9" s="196" customFormat="1">
      <c r="E2530" s="197"/>
      <c r="F2530" s="15"/>
      <c r="G2530" s="198"/>
      <c r="I2530" s="15"/>
    </row>
    <row r="2531" spans="5:9" s="196" customFormat="1">
      <c r="E2531" s="197"/>
      <c r="F2531" s="15"/>
      <c r="G2531" s="198"/>
      <c r="I2531" s="15"/>
    </row>
    <row r="2532" spans="5:9" s="196" customFormat="1">
      <c r="E2532" s="197"/>
      <c r="F2532" s="15"/>
      <c r="G2532" s="198"/>
      <c r="I2532" s="15"/>
    </row>
    <row r="2533" spans="5:9" s="196" customFormat="1">
      <c r="E2533" s="197"/>
      <c r="F2533" s="15"/>
      <c r="G2533" s="198"/>
      <c r="I2533" s="15"/>
    </row>
    <row r="2534" spans="5:9" s="196" customFormat="1">
      <c r="E2534" s="197"/>
      <c r="F2534" s="15"/>
      <c r="G2534" s="198"/>
      <c r="I2534" s="15"/>
    </row>
    <row r="2535" spans="5:9" s="196" customFormat="1">
      <c r="E2535" s="197"/>
      <c r="F2535" s="15"/>
      <c r="G2535" s="198"/>
      <c r="I2535" s="15"/>
    </row>
    <row r="2536" spans="5:9" s="196" customFormat="1">
      <c r="E2536" s="197"/>
      <c r="F2536" s="15"/>
      <c r="G2536" s="198"/>
      <c r="I2536" s="15"/>
    </row>
    <row r="2537" spans="5:9" s="196" customFormat="1">
      <c r="E2537" s="197"/>
      <c r="F2537" s="15"/>
      <c r="G2537" s="198"/>
      <c r="I2537" s="15"/>
    </row>
    <row r="2538" spans="5:9" s="196" customFormat="1">
      <c r="E2538" s="197"/>
      <c r="F2538" s="15"/>
      <c r="G2538" s="198"/>
      <c r="I2538" s="15"/>
    </row>
    <row r="2539" spans="5:9" s="196" customFormat="1">
      <c r="E2539" s="197"/>
      <c r="F2539" s="15"/>
      <c r="G2539" s="198"/>
      <c r="I2539" s="15"/>
    </row>
    <row r="2540" spans="5:9" s="196" customFormat="1">
      <c r="E2540" s="197"/>
      <c r="F2540" s="15"/>
      <c r="G2540" s="198"/>
      <c r="I2540" s="15"/>
    </row>
    <row r="2541" spans="5:9" s="196" customFormat="1">
      <c r="E2541" s="197"/>
      <c r="F2541" s="15"/>
      <c r="G2541" s="198"/>
      <c r="I2541" s="15"/>
    </row>
    <row r="2542" spans="5:9" s="196" customFormat="1">
      <c r="E2542" s="197"/>
      <c r="F2542" s="15"/>
      <c r="G2542" s="198"/>
      <c r="I2542" s="15"/>
    </row>
    <row r="2543" spans="5:9" s="196" customFormat="1">
      <c r="E2543" s="197"/>
      <c r="F2543" s="15"/>
      <c r="G2543" s="198"/>
      <c r="I2543" s="15"/>
    </row>
    <row r="2544" spans="5:9" s="196" customFormat="1">
      <c r="E2544" s="197"/>
      <c r="F2544" s="15"/>
      <c r="G2544" s="198"/>
      <c r="I2544" s="15"/>
    </row>
    <row r="2545" spans="5:9" s="196" customFormat="1">
      <c r="E2545" s="197"/>
      <c r="F2545" s="15"/>
      <c r="G2545" s="198"/>
      <c r="I2545" s="15"/>
    </row>
    <row r="2546" spans="5:9" s="196" customFormat="1">
      <c r="E2546" s="197"/>
      <c r="F2546" s="15"/>
      <c r="G2546" s="198"/>
      <c r="I2546" s="15"/>
    </row>
    <row r="2547" spans="5:9" s="196" customFormat="1">
      <c r="E2547" s="197"/>
      <c r="F2547" s="15"/>
      <c r="G2547" s="198"/>
      <c r="I2547" s="15"/>
    </row>
    <row r="2548" spans="5:9" s="196" customFormat="1">
      <c r="E2548" s="197"/>
      <c r="F2548" s="15"/>
      <c r="G2548" s="198"/>
      <c r="I2548" s="15"/>
    </row>
    <row r="2549" spans="5:9" s="196" customFormat="1">
      <c r="E2549" s="197"/>
      <c r="F2549" s="15"/>
      <c r="G2549" s="198"/>
      <c r="I2549" s="15"/>
    </row>
    <row r="2550" spans="5:9" s="196" customFormat="1">
      <c r="E2550" s="197"/>
      <c r="F2550" s="15"/>
      <c r="G2550" s="198"/>
      <c r="I2550" s="15"/>
    </row>
    <row r="2551" spans="5:9" s="196" customFormat="1">
      <c r="E2551" s="197"/>
      <c r="F2551" s="15"/>
      <c r="G2551" s="198"/>
      <c r="I2551" s="15"/>
    </row>
    <row r="2552" spans="5:9" s="196" customFormat="1">
      <c r="E2552" s="197"/>
      <c r="F2552" s="15"/>
      <c r="G2552" s="198"/>
      <c r="I2552" s="15"/>
    </row>
    <row r="2553" spans="5:9" s="196" customFormat="1">
      <c r="E2553" s="197"/>
      <c r="F2553" s="15"/>
      <c r="G2553" s="198"/>
      <c r="I2553" s="15"/>
    </row>
    <row r="2554" spans="5:9" s="196" customFormat="1">
      <c r="E2554" s="197"/>
      <c r="F2554" s="15"/>
      <c r="G2554" s="198"/>
      <c r="I2554" s="15"/>
    </row>
    <row r="2555" spans="5:9" s="196" customFormat="1">
      <c r="E2555" s="197"/>
      <c r="F2555" s="15"/>
      <c r="G2555" s="198"/>
      <c r="I2555" s="15"/>
    </row>
    <row r="2556" spans="5:9" s="196" customFormat="1">
      <c r="E2556" s="197"/>
      <c r="F2556" s="15"/>
      <c r="G2556" s="198"/>
      <c r="I2556" s="15"/>
    </row>
    <row r="2557" spans="5:9" s="196" customFormat="1">
      <c r="E2557" s="197"/>
      <c r="F2557" s="15"/>
      <c r="G2557" s="198"/>
      <c r="I2557" s="15"/>
    </row>
    <row r="2558" spans="5:9" s="196" customFormat="1">
      <c r="E2558" s="197"/>
      <c r="F2558" s="15"/>
      <c r="G2558" s="198"/>
      <c r="I2558" s="15"/>
    </row>
    <row r="2559" spans="5:9" s="196" customFormat="1">
      <c r="E2559" s="197"/>
      <c r="F2559" s="15"/>
      <c r="G2559" s="198"/>
      <c r="I2559" s="15"/>
    </row>
    <row r="2560" spans="5:9" s="196" customFormat="1">
      <c r="E2560" s="197"/>
      <c r="F2560" s="15"/>
      <c r="G2560" s="198"/>
      <c r="I2560" s="15"/>
    </row>
    <row r="2561" spans="5:9" s="196" customFormat="1">
      <c r="E2561" s="197"/>
      <c r="F2561" s="15"/>
      <c r="G2561" s="198"/>
      <c r="I2561" s="15"/>
    </row>
    <row r="2562" spans="5:9" s="196" customFormat="1">
      <c r="E2562" s="197"/>
      <c r="F2562" s="15"/>
      <c r="G2562" s="198"/>
      <c r="I2562" s="15"/>
    </row>
    <row r="2563" spans="5:9" s="196" customFormat="1">
      <c r="E2563" s="197"/>
      <c r="F2563" s="15"/>
      <c r="G2563" s="198"/>
      <c r="I2563" s="15"/>
    </row>
    <row r="2564" spans="5:9" s="196" customFormat="1">
      <c r="E2564" s="197"/>
      <c r="F2564" s="15"/>
      <c r="G2564" s="198"/>
      <c r="I2564" s="15"/>
    </row>
    <row r="2565" spans="5:9" s="196" customFormat="1">
      <c r="E2565" s="197"/>
      <c r="F2565" s="15"/>
      <c r="G2565" s="198"/>
      <c r="I2565" s="15"/>
    </row>
    <row r="2566" spans="5:9" s="196" customFormat="1">
      <c r="E2566" s="197"/>
      <c r="F2566" s="15"/>
      <c r="G2566" s="198"/>
      <c r="I2566" s="15"/>
    </row>
    <row r="2567" spans="5:9" s="196" customFormat="1">
      <c r="E2567" s="197"/>
      <c r="F2567" s="15"/>
      <c r="G2567" s="198"/>
      <c r="I2567" s="15"/>
    </row>
    <row r="2568" spans="5:9" s="196" customFormat="1">
      <c r="E2568" s="197"/>
      <c r="F2568" s="15"/>
      <c r="G2568" s="198"/>
      <c r="I2568" s="15"/>
    </row>
    <row r="2569" spans="5:9" s="196" customFormat="1">
      <c r="E2569" s="197"/>
      <c r="F2569" s="15"/>
      <c r="G2569" s="198"/>
      <c r="I2569" s="15"/>
    </row>
    <row r="2570" spans="5:9" s="196" customFormat="1">
      <c r="E2570" s="197"/>
      <c r="F2570" s="15"/>
      <c r="G2570" s="198"/>
      <c r="I2570" s="15"/>
    </row>
    <row r="2571" spans="5:9" s="196" customFormat="1">
      <c r="E2571" s="197"/>
      <c r="F2571" s="15"/>
      <c r="G2571" s="198"/>
      <c r="I2571" s="15"/>
    </row>
    <row r="2572" spans="5:9" s="196" customFormat="1">
      <c r="E2572" s="197"/>
      <c r="F2572" s="15"/>
      <c r="G2572" s="198"/>
      <c r="I2572" s="15"/>
    </row>
    <row r="2573" spans="5:9" s="196" customFormat="1">
      <c r="E2573" s="197"/>
      <c r="F2573" s="15"/>
      <c r="G2573" s="198"/>
      <c r="I2573" s="15"/>
    </row>
    <row r="2574" spans="5:9" s="196" customFormat="1">
      <c r="E2574" s="197"/>
      <c r="F2574" s="15"/>
      <c r="G2574" s="198"/>
      <c r="I2574" s="15"/>
    </row>
    <row r="2575" spans="5:9" s="196" customFormat="1">
      <c r="E2575" s="197"/>
      <c r="F2575" s="15"/>
      <c r="G2575" s="198"/>
      <c r="I2575" s="15"/>
    </row>
    <row r="2576" spans="5:9" s="196" customFormat="1">
      <c r="E2576" s="197"/>
      <c r="F2576" s="15"/>
      <c r="G2576" s="198"/>
      <c r="I2576" s="15"/>
    </row>
    <row r="2577" spans="5:9" s="196" customFormat="1">
      <c r="E2577" s="197"/>
      <c r="F2577" s="15"/>
      <c r="G2577" s="198"/>
      <c r="I2577" s="15"/>
    </row>
    <row r="2578" spans="5:9" s="196" customFormat="1">
      <c r="E2578" s="197"/>
      <c r="F2578" s="15"/>
      <c r="G2578" s="198"/>
      <c r="I2578" s="15"/>
    </row>
    <row r="2579" spans="5:9" s="196" customFormat="1">
      <c r="E2579" s="197"/>
      <c r="F2579" s="15"/>
      <c r="G2579" s="198"/>
      <c r="I2579" s="15"/>
    </row>
    <row r="2580" spans="5:9" s="196" customFormat="1">
      <c r="E2580" s="197"/>
      <c r="F2580" s="15"/>
      <c r="G2580" s="198"/>
      <c r="I2580" s="15"/>
    </row>
    <row r="2581" spans="5:9" s="196" customFormat="1">
      <c r="E2581" s="197"/>
      <c r="F2581" s="15"/>
      <c r="G2581" s="198"/>
      <c r="I2581" s="15"/>
    </row>
    <row r="2582" spans="5:9" s="196" customFormat="1">
      <c r="E2582" s="197"/>
      <c r="F2582" s="15"/>
      <c r="G2582" s="198"/>
      <c r="I2582" s="15"/>
    </row>
    <row r="2583" spans="5:9" s="196" customFormat="1">
      <c r="E2583" s="197"/>
      <c r="F2583" s="15"/>
      <c r="G2583" s="198"/>
      <c r="I2583" s="15"/>
    </row>
    <row r="2584" spans="5:9" s="196" customFormat="1">
      <c r="E2584" s="197"/>
      <c r="F2584" s="15"/>
      <c r="G2584" s="198"/>
      <c r="I2584" s="15"/>
    </row>
    <row r="2585" spans="5:9" s="196" customFormat="1">
      <c r="E2585" s="197"/>
      <c r="F2585" s="15"/>
      <c r="G2585" s="198"/>
      <c r="I2585" s="15"/>
    </row>
    <row r="2586" spans="5:9" s="196" customFormat="1">
      <c r="E2586" s="197"/>
      <c r="F2586" s="15"/>
      <c r="G2586" s="198"/>
      <c r="I2586" s="15"/>
    </row>
    <row r="2587" spans="5:9" s="196" customFormat="1">
      <c r="E2587" s="197"/>
      <c r="F2587" s="15"/>
      <c r="G2587" s="198"/>
      <c r="I2587" s="15"/>
    </row>
    <row r="2588" spans="5:9" s="196" customFormat="1">
      <c r="E2588" s="197"/>
      <c r="F2588" s="15"/>
      <c r="G2588" s="198"/>
      <c r="I2588" s="15"/>
    </row>
    <row r="2589" spans="5:9" s="196" customFormat="1">
      <c r="E2589" s="197"/>
      <c r="F2589" s="15"/>
      <c r="G2589" s="198"/>
      <c r="I2589" s="15"/>
    </row>
    <row r="2590" spans="5:9" s="196" customFormat="1">
      <c r="E2590" s="197"/>
      <c r="F2590" s="15"/>
      <c r="G2590" s="198"/>
      <c r="I2590" s="15"/>
    </row>
    <row r="2591" spans="5:9" s="196" customFormat="1">
      <c r="E2591" s="197"/>
      <c r="F2591" s="15"/>
      <c r="G2591" s="198"/>
      <c r="I2591" s="15"/>
    </row>
    <row r="2592" spans="5:9" s="196" customFormat="1">
      <c r="E2592" s="197"/>
      <c r="F2592" s="15"/>
      <c r="G2592" s="198"/>
      <c r="I2592" s="15"/>
    </row>
    <row r="2593" spans="5:9" s="196" customFormat="1">
      <c r="E2593" s="197"/>
      <c r="F2593" s="15"/>
      <c r="G2593" s="198"/>
      <c r="I2593" s="15"/>
    </row>
    <row r="2594" spans="5:9" s="196" customFormat="1">
      <c r="E2594" s="197"/>
      <c r="F2594" s="15"/>
      <c r="G2594" s="198"/>
      <c r="I2594" s="15"/>
    </row>
    <row r="2595" spans="5:9" s="196" customFormat="1">
      <c r="E2595" s="197"/>
      <c r="F2595" s="15"/>
      <c r="G2595" s="198"/>
      <c r="I2595" s="15"/>
    </row>
    <row r="2596" spans="5:9" s="196" customFormat="1">
      <c r="E2596" s="197"/>
      <c r="F2596" s="15"/>
      <c r="G2596" s="198"/>
      <c r="I2596" s="15"/>
    </row>
    <row r="2597" spans="5:9" s="196" customFormat="1">
      <c r="E2597" s="197"/>
      <c r="F2597" s="15"/>
      <c r="G2597" s="198"/>
      <c r="I2597" s="15"/>
    </row>
    <row r="2598" spans="5:9" s="196" customFormat="1">
      <c r="E2598" s="197"/>
      <c r="F2598" s="15"/>
      <c r="G2598" s="198"/>
      <c r="I2598" s="15"/>
    </row>
    <row r="2599" spans="5:9" s="196" customFormat="1">
      <c r="E2599" s="197"/>
      <c r="F2599" s="15"/>
      <c r="G2599" s="198"/>
      <c r="I2599" s="15"/>
    </row>
    <row r="2600" spans="5:9" s="196" customFormat="1">
      <c r="E2600" s="197"/>
      <c r="F2600" s="15"/>
      <c r="G2600" s="198"/>
      <c r="I2600" s="15"/>
    </row>
    <row r="2601" spans="5:9" s="196" customFormat="1">
      <c r="E2601" s="197"/>
      <c r="F2601" s="15"/>
      <c r="G2601" s="198"/>
      <c r="I2601" s="15"/>
    </row>
    <row r="2602" spans="5:9" s="196" customFormat="1">
      <c r="E2602" s="197"/>
      <c r="F2602" s="15"/>
      <c r="G2602" s="198"/>
      <c r="I2602" s="15"/>
    </row>
    <row r="2603" spans="5:9" s="196" customFormat="1">
      <c r="E2603" s="197"/>
      <c r="F2603" s="15"/>
      <c r="G2603" s="198"/>
      <c r="I2603" s="15"/>
    </row>
    <row r="2604" spans="5:9" s="196" customFormat="1">
      <c r="E2604" s="197"/>
      <c r="F2604" s="15"/>
      <c r="G2604" s="198"/>
      <c r="I2604" s="15"/>
    </row>
    <row r="2605" spans="5:9" s="196" customFormat="1">
      <c r="E2605" s="197"/>
      <c r="F2605" s="15"/>
      <c r="G2605" s="198"/>
      <c r="I2605" s="15"/>
    </row>
    <row r="2606" spans="5:9" s="196" customFormat="1">
      <c r="E2606" s="197"/>
      <c r="F2606" s="15"/>
      <c r="G2606" s="198"/>
      <c r="I2606" s="15"/>
    </row>
    <row r="2607" spans="5:9" s="196" customFormat="1">
      <c r="E2607" s="197"/>
      <c r="F2607" s="15"/>
      <c r="G2607" s="198"/>
      <c r="I2607" s="15"/>
    </row>
    <row r="2608" spans="5:9" s="196" customFormat="1">
      <c r="E2608" s="197"/>
      <c r="F2608" s="15"/>
      <c r="G2608" s="198"/>
      <c r="I2608" s="15"/>
    </row>
    <row r="2609" spans="5:9" s="196" customFormat="1">
      <c r="E2609" s="197"/>
      <c r="F2609" s="15"/>
      <c r="G2609" s="198"/>
      <c r="I2609" s="15"/>
    </row>
    <row r="2610" spans="5:9" s="196" customFormat="1">
      <c r="E2610" s="197"/>
      <c r="F2610" s="15"/>
      <c r="G2610" s="198"/>
      <c r="I2610" s="15"/>
    </row>
    <row r="2611" spans="5:9" s="196" customFormat="1">
      <c r="E2611" s="197"/>
      <c r="F2611" s="15"/>
      <c r="G2611" s="198"/>
      <c r="I2611" s="15"/>
    </row>
    <row r="2612" spans="5:9" s="196" customFormat="1">
      <c r="E2612" s="197"/>
      <c r="F2612" s="15"/>
      <c r="G2612" s="198"/>
      <c r="I2612" s="15"/>
    </row>
    <row r="2613" spans="5:9" s="196" customFormat="1">
      <c r="E2613" s="197"/>
      <c r="F2613" s="15"/>
      <c r="G2613" s="198"/>
      <c r="I2613" s="15"/>
    </row>
    <row r="2614" spans="5:9" s="196" customFormat="1">
      <c r="E2614" s="197"/>
      <c r="F2614" s="15"/>
      <c r="G2614" s="198"/>
      <c r="I2614" s="15"/>
    </row>
    <row r="2615" spans="5:9" s="196" customFormat="1">
      <c r="E2615" s="197"/>
      <c r="F2615" s="15"/>
      <c r="G2615" s="198"/>
      <c r="I2615" s="15"/>
    </row>
    <row r="2616" spans="5:9" s="196" customFormat="1">
      <c r="E2616" s="197"/>
      <c r="F2616" s="15"/>
      <c r="G2616" s="198"/>
      <c r="I2616" s="15"/>
    </row>
    <row r="2617" spans="5:9" s="196" customFormat="1">
      <c r="E2617" s="197"/>
      <c r="F2617" s="15"/>
      <c r="G2617" s="198"/>
      <c r="I2617" s="15"/>
    </row>
    <row r="2618" spans="5:9" s="196" customFormat="1">
      <c r="E2618" s="197"/>
      <c r="F2618" s="15"/>
      <c r="G2618" s="198"/>
      <c r="I2618" s="15"/>
    </row>
    <row r="2619" spans="5:9" s="196" customFormat="1">
      <c r="E2619" s="197"/>
      <c r="F2619" s="15"/>
      <c r="G2619" s="198"/>
      <c r="I2619" s="15"/>
    </row>
    <row r="2620" spans="5:9" s="196" customFormat="1">
      <c r="E2620" s="197"/>
      <c r="F2620" s="15"/>
      <c r="G2620" s="198"/>
      <c r="I2620" s="15"/>
    </row>
    <row r="2621" spans="5:9" s="196" customFormat="1">
      <c r="E2621" s="197"/>
      <c r="F2621" s="15"/>
      <c r="G2621" s="198"/>
      <c r="I2621" s="15"/>
    </row>
    <row r="2622" spans="5:9" s="196" customFormat="1">
      <c r="E2622" s="197"/>
      <c r="F2622" s="15"/>
      <c r="G2622" s="198"/>
      <c r="I2622" s="15"/>
    </row>
    <row r="2623" spans="5:9" s="196" customFormat="1">
      <c r="E2623" s="197"/>
      <c r="F2623" s="15"/>
      <c r="G2623" s="198"/>
      <c r="I2623" s="15"/>
    </row>
    <row r="2624" spans="5:9" s="196" customFormat="1">
      <c r="E2624" s="197"/>
      <c r="F2624" s="15"/>
      <c r="G2624" s="198"/>
      <c r="I2624" s="15"/>
    </row>
    <row r="2625" spans="5:9" s="196" customFormat="1">
      <c r="E2625" s="197"/>
      <c r="F2625" s="15"/>
      <c r="G2625" s="198"/>
      <c r="I2625" s="15"/>
    </row>
    <row r="2626" spans="5:9" s="196" customFormat="1">
      <c r="E2626" s="197"/>
      <c r="F2626" s="15"/>
      <c r="G2626" s="198"/>
      <c r="I2626" s="15"/>
    </row>
    <row r="2627" spans="5:9" s="196" customFormat="1">
      <c r="E2627" s="197"/>
      <c r="F2627" s="15"/>
      <c r="G2627" s="198"/>
      <c r="I2627" s="15"/>
    </row>
    <row r="2628" spans="5:9" s="196" customFormat="1">
      <c r="E2628" s="197"/>
      <c r="F2628" s="15"/>
      <c r="G2628" s="198"/>
      <c r="I2628" s="15"/>
    </row>
    <row r="2629" spans="5:9" s="196" customFormat="1">
      <c r="E2629" s="197"/>
      <c r="F2629" s="15"/>
      <c r="G2629" s="198"/>
      <c r="I2629" s="15"/>
    </row>
    <row r="2630" spans="5:9" s="196" customFormat="1">
      <c r="E2630" s="197"/>
      <c r="F2630" s="15"/>
      <c r="G2630" s="198"/>
      <c r="I2630" s="15"/>
    </row>
    <row r="2631" spans="5:9" s="196" customFormat="1">
      <c r="E2631" s="197"/>
      <c r="F2631" s="15"/>
      <c r="G2631" s="198"/>
      <c r="I2631" s="15"/>
    </row>
    <row r="2632" spans="5:9" s="196" customFormat="1">
      <c r="E2632" s="197"/>
      <c r="F2632" s="15"/>
      <c r="G2632" s="198"/>
      <c r="I2632" s="15"/>
    </row>
    <row r="2633" spans="5:9" s="196" customFormat="1">
      <c r="E2633" s="197"/>
      <c r="F2633" s="15"/>
      <c r="G2633" s="198"/>
      <c r="I2633" s="15"/>
    </row>
    <row r="2634" spans="5:9" s="196" customFormat="1">
      <c r="E2634" s="197"/>
      <c r="F2634" s="15"/>
      <c r="G2634" s="198"/>
      <c r="I2634" s="15"/>
    </row>
    <row r="2635" spans="5:9" s="196" customFormat="1">
      <c r="E2635" s="197"/>
      <c r="F2635" s="15"/>
      <c r="G2635" s="198"/>
      <c r="I2635" s="15"/>
    </row>
    <row r="2636" spans="5:9" s="196" customFormat="1">
      <c r="E2636" s="197"/>
      <c r="F2636" s="15"/>
      <c r="G2636" s="198"/>
      <c r="I2636" s="15"/>
    </row>
    <row r="2637" spans="5:9" s="196" customFormat="1">
      <c r="E2637" s="197"/>
      <c r="F2637" s="15"/>
      <c r="G2637" s="198"/>
      <c r="I2637" s="15"/>
    </row>
    <row r="2638" spans="5:9" s="196" customFormat="1">
      <c r="E2638" s="197"/>
      <c r="F2638" s="15"/>
      <c r="G2638" s="198"/>
      <c r="I2638" s="15"/>
    </row>
    <row r="2639" spans="5:9" s="196" customFormat="1">
      <c r="E2639" s="197"/>
      <c r="F2639" s="15"/>
      <c r="G2639" s="198"/>
      <c r="I2639" s="15"/>
    </row>
    <row r="2640" spans="5:9" s="196" customFormat="1">
      <c r="E2640" s="197"/>
      <c r="F2640" s="15"/>
      <c r="G2640" s="198"/>
      <c r="I2640" s="15"/>
    </row>
    <row r="2641" spans="5:9" s="196" customFormat="1">
      <c r="E2641" s="197"/>
      <c r="F2641" s="15"/>
      <c r="G2641" s="198"/>
      <c r="I2641" s="15"/>
    </row>
    <row r="2642" spans="5:9" s="196" customFormat="1">
      <c r="E2642" s="197"/>
      <c r="F2642" s="15"/>
      <c r="G2642" s="198"/>
      <c r="I2642" s="15"/>
    </row>
    <row r="2643" spans="5:9" s="196" customFormat="1">
      <c r="E2643" s="197"/>
      <c r="F2643" s="15"/>
      <c r="G2643" s="198"/>
      <c r="I2643" s="15"/>
    </row>
    <row r="2644" spans="5:9" s="196" customFormat="1">
      <c r="E2644" s="197"/>
      <c r="F2644" s="15"/>
      <c r="G2644" s="198"/>
      <c r="I2644" s="15"/>
    </row>
    <row r="2645" spans="5:9" s="196" customFormat="1">
      <c r="E2645" s="197"/>
      <c r="F2645" s="15"/>
      <c r="G2645" s="198"/>
      <c r="I2645" s="15"/>
    </row>
    <row r="2646" spans="5:9" s="196" customFormat="1">
      <c r="E2646" s="197"/>
      <c r="F2646" s="15"/>
      <c r="G2646" s="198"/>
      <c r="I2646" s="15"/>
    </row>
    <row r="2647" spans="5:9" s="196" customFormat="1">
      <c r="E2647" s="197"/>
      <c r="F2647" s="15"/>
      <c r="G2647" s="198"/>
      <c r="I2647" s="15"/>
    </row>
    <row r="2648" spans="5:9" s="196" customFormat="1">
      <c r="E2648" s="197"/>
      <c r="F2648" s="15"/>
      <c r="G2648" s="198"/>
      <c r="I2648" s="15"/>
    </row>
    <row r="2649" spans="5:9" s="196" customFormat="1">
      <c r="E2649" s="197"/>
      <c r="F2649" s="15"/>
      <c r="G2649" s="198"/>
      <c r="I2649" s="15"/>
    </row>
    <row r="2650" spans="5:9" s="196" customFormat="1">
      <c r="E2650" s="197"/>
      <c r="F2650" s="15"/>
      <c r="G2650" s="198"/>
      <c r="I2650" s="15"/>
    </row>
    <row r="2651" spans="5:9" s="196" customFormat="1">
      <c r="E2651" s="197"/>
      <c r="F2651" s="15"/>
      <c r="G2651" s="198"/>
      <c r="I2651" s="15"/>
    </row>
    <row r="2652" spans="5:9" s="196" customFormat="1">
      <c r="E2652" s="197"/>
      <c r="F2652" s="15"/>
      <c r="G2652" s="198"/>
      <c r="I2652" s="15"/>
    </row>
    <row r="2653" spans="5:9" s="196" customFormat="1">
      <c r="E2653" s="197"/>
      <c r="F2653" s="15"/>
      <c r="G2653" s="198"/>
      <c r="I2653" s="15"/>
    </row>
    <row r="2654" spans="5:9" s="196" customFormat="1">
      <c r="E2654" s="197"/>
      <c r="F2654" s="15"/>
      <c r="G2654" s="198"/>
      <c r="I2654" s="15"/>
    </row>
    <row r="2655" spans="5:9" s="196" customFormat="1">
      <c r="E2655" s="197"/>
      <c r="F2655" s="15"/>
      <c r="G2655" s="198"/>
      <c r="I2655" s="15"/>
    </row>
    <row r="2656" spans="5:9" s="196" customFormat="1">
      <c r="E2656" s="197"/>
      <c r="F2656" s="15"/>
      <c r="G2656" s="198"/>
      <c r="I2656" s="15"/>
    </row>
    <row r="2657" spans="5:9" s="196" customFormat="1">
      <c r="E2657" s="197"/>
      <c r="F2657" s="15"/>
      <c r="G2657" s="198"/>
      <c r="I2657" s="15"/>
    </row>
    <row r="2658" spans="5:9" s="196" customFormat="1">
      <c r="E2658" s="197"/>
      <c r="F2658" s="15"/>
      <c r="G2658" s="198"/>
      <c r="I2658" s="15"/>
    </row>
    <row r="2659" spans="5:9" s="196" customFormat="1">
      <c r="E2659" s="197"/>
      <c r="F2659" s="15"/>
      <c r="G2659" s="198"/>
      <c r="I2659" s="15"/>
    </row>
    <row r="2660" spans="5:9" s="196" customFormat="1">
      <c r="E2660" s="197"/>
      <c r="F2660" s="15"/>
      <c r="G2660" s="198"/>
      <c r="I2660" s="15"/>
    </row>
    <row r="2661" spans="5:9" s="196" customFormat="1">
      <c r="E2661" s="197"/>
      <c r="F2661" s="15"/>
      <c r="G2661" s="198"/>
      <c r="I2661" s="15"/>
    </row>
    <row r="2662" spans="5:9" s="196" customFormat="1">
      <c r="E2662" s="197"/>
      <c r="F2662" s="15"/>
      <c r="G2662" s="198"/>
      <c r="I2662" s="15"/>
    </row>
    <row r="2663" spans="5:9" s="196" customFormat="1">
      <c r="E2663" s="197"/>
      <c r="F2663" s="15"/>
      <c r="G2663" s="198"/>
      <c r="I2663" s="15"/>
    </row>
    <row r="2664" spans="5:9" s="196" customFormat="1">
      <c r="E2664" s="197"/>
      <c r="F2664" s="15"/>
      <c r="G2664" s="198"/>
      <c r="I2664" s="15"/>
    </row>
    <row r="2665" spans="5:9" s="196" customFormat="1">
      <c r="E2665" s="197"/>
      <c r="F2665" s="15"/>
      <c r="G2665" s="198"/>
      <c r="I2665" s="15"/>
    </row>
    <row r="2666" spans="5:9" s="196" customFormat="1">
      <c r="E2666" s="197"/>
      <c r="F2666" s="15"/>
      <c r="G2666" s="198"/>
      <c r="I2666" s="15"/>
    </row>
    <row r="2667" spans="5:9" s="196" customFormat="1">
      <c r="E2667" s="197"/>
      <c r="F2667" s="15"/>
      <c r="G2667" s="198"/>
      <c r="I2667" s="15"/>
    </row>
    <row r="2668" spans="5:9" s="196" customFormat="1">
      <c r="E2668" s="197"/>
      <c r="F2668" s="15"/>
      <c r="G2668" s="198"/>
      <c r="I2668" s="15"/>
    </row>
    <row r="2669" spans="5:9" s="196" customFormat="1">
      <c r="E2669" s="197"/>
      <c r="F2669" s="15"/>
      <c r="G2669" s="198"/>
      <c r="I2669" s="15"/>
    </row>
    <row r="2670" spans="5:9" s="196" customFormat="1">
      <c r="E2670" s="197"/>
      <c r="F2670" s="15"/>
      <c r="G2670" s="198"/>
      <c r="I2670" s="15"/>
    </row>
    <row r="2671" spans="5:9" s="196" customFormat="1">
      <c r="E2671" s="197"/>
      <c r="F2671" s="15"/>
      <c r="G2671" s="198"/>
      <c r="I2671" s="15"/>
    </row>
    <row r="2672" spans="5:9" s="196" customFormat="1">
      <c r="E2672" s="197"/>
      <c r="F2672" s="15"/>
      <c r="G2672" s="198"/>
      <c r="I2672" s="15"/>
    </row>
    <row r="2673" spans="5:9" s="196" customFormat="1">
      <c r="E2673" s="197"/>
      <c r="F2673" s="15"/>
      <c r="G2673" s="198"/>
      <c r="I2673" s="15"/>
    </row>
    <row r="2674" spans="5:9" s="196" customFormat="1">
      <c r="E2674" s="197"/>
      <c r="F2674" s="15"/>
      <c r="G2674" s="198"/>
      <c r="I2674" s="15"/>
    </row>
    <row r="2675" spans="5:9" s="196" customFormat="1">
      <c r="E2675" s="197"/>
      <c r="F2675" s="15"/>
      <c r="G2675" s="198"/>
      <c r="I2675" s="15"/>
    </row>
    <row r="2676" spans="5:9" s="196" customFormat="1">
      <c r="E2676" s="197"/>
      <c r="F2676" s="15"/>
      <c r="G2676" s="198"/>
      <c r="I2676" s="15"/>
    </row>
    <row r="2677" spans="5:9" s="196" customFormat="1">
      <c r="E2677" s="197"/>
      <c r="F2677" s="15"/>
      <c r="G2677" s="198"/>
      <c r="I2677" s="15"/>
    </row>
    <row r="2678" spans="5:9" s="196" customFormat="1">
      <c r="E2678" s="197"/>
      <c r="F2678" s="15"/>
      <c r="G2678" s="198"/>
      <c r="I2678" s="15"/>
    </row>
    <row r="2679" spans="5:9" s="196" customFormat="1">
      <c r="E2679" s="197"/>
      <c r="F2679" s="15"/>
      <c r="G2679" s="198"/>
      <c r="I2679" s="15"/>
    </row>
    <row r="2680" spans="5:9" s="196" customFormat="1">
      <c r="E2680" s="197"/>
      <c r="F2680" s="15"/>
      <c r="G2680" s="198"/>
      <c r="I2680" s="15"/>
    </row>
    <row r="2681" spans="5:9" s="196" customFormat="1">
      <c r="E2681" s="197"/>
      <c r="F2681" s="15"/>
      <c r="G2681" s="198"/>
      <c r="I2681" s="15"/>
    </row>
    <row r="2682" spans="5:9" s="196" customFormat="1">
      <c r="E2682" s="197"/>
      <c r="F2682" s="15"/>
      <c r="G2682" s="198"/>
      <c r="I2682" s="15"/>
    </row>
    <row r="2683" spans="5:9" s="196" customFormat="1">
      <c r="E2683" s="197"/>
      <c r="F2683" s="15"/>
      <c r="G2683" s="198"/>
      <c r="I2683" s="15"/>
    </row>
    <row r="2684" spans="5:9" s="196" customFormat="1">
      <c r="E2684" s="197"/>
      <c r="F2684" s="15"/>
      <c r="G2684" s="198"/>
      <c r="I2684" s="15"/>
    </row>
    <row r="2685" spans="5:9" s="196" customFormat="1">
      <c r="E2685" s="197"/>
      <c r="F2685" s="15"/>
      <c r="G2685" s="198"/>
      <c r="I2685" s="15"/>
    </row>
    <row r="2686" spans="5:9" s="196" customFormat="1">
      <c r="E2686" s="197"/>
      <c r="F2686" s="15"/>
      <c r="G2686" s="198"/>
      <c r="I2686" s="15"/>
    </row>
    <row r="2687" spans="5:9" s="196" customFormat="1">
      <c r="E2687" s="197"/>
      <c r="F2687" s="15"/>
      <c r="G2687" s="198"/>
      <c r="I2687" s="15"/>
    </row>
    <row r="2688" spans="5:9" s="196" customFormat="1">
      <c r="E2688" s="197"/>
      <c r="F2688" s="15"/>
      <c r="G2688" s="198"/>
      <c r="I2688" s="15"/>
    </row>
    <row r="2689" spans="5:9" s="196" customFormat="1">
      <c r="E2689" s="197"/>
      <c r="F2689" s="15"/>
      <c r="G2689" s="198"/>
      <c r="I2689" s="15"/>
    </row>
    <row r="2690" spans="5:9" s="196" customFormat="1">
      <c r="E2690" s="197"/>
      <c r="F2690" s="15"/>
      <c r="G2690" s="198"/>
      <c r="I2690" s="15"/>
    </row>
    <row r="2691" spans="5:9" s="196" customFormat="1">
      <c r="E2691" s="197"/>
      <c r="F2691" s="15"/>
      <c r="G2691" s="198"/>
      <c r="I2691" s="15"/>
    </row>
    <row r="2692" spans="5:9" s="196" customFormat="1">
      <c r="E2692" s="197"/>
      <c r="F2692" s="15"/>
      <c r="G2692" s="198"/>
      <c r="I2692" s="15"/>
    </row>
    <row r="2693" spans="5:9" s="196" customFormat="1">
      <c r="E2693" s="197"/>
      <c r="F2693" s="15"/>
      <c r="G2693" s="198"/>
      <c r="I2693" s="15"/>
    </row>
    <row r="2694" spans="5:9" s="196" customFormat="1">
      <c r="E2694" s="197"/>
      <c r="F2694" s="15"/>
      <c r="G2694" s="198"/>
      <c r="I2694" s="15"/>
    </row>
    <row r="2695" spans="5:9" s="196" customFormat="1">
      <c r="E2695" s="197"/>
      <c r="F2695" s="15"/>
      <c r="G2695" s="198"/>
      <c r="I2695" s="15"/>
    </row>
    <row r="2696" spans="5:9" s="196" customFormat="1">
      <c r="E2696" s="197"/>
      <c r="F2696" s="15"/>
      <c r="G2696" s="198"/>
      <c r="I2696" s="15"/>
    </row>
    <row r="2697" spans="5:9" s="196" customFormat="1">
      <c r="E2697" s="197"/>
      <c r="F2697" s="15"/>
      <c r="G2697" s="198"/>
      <c r="I2697" s="15"/>
    </row>
    <row r="2698" spans="5:9" s="196" customFormat="1">
      <c r="E2698" s="197"/>
      <c r="F2698" s="15"/>
      <c r="G2698" s="198"/>
      <c r="I2698" s="15"/>
    </row>
    <row r="2699" spans="5:9" s="196" customFormat="1">
      <c r="E2699" s="197"/>
      <c r="F2699" s="15"/>
      <c r="G2699" s="198"/>
      <c r="I2699" s="15"/>
    </row>
    <row r="2700" spans="5:9" s="196" customFormat="1">
      <c r="E2700" s="197"/>
      <c r="F2700" s="15"/>
      <c r="G2700" s="198"/>
      <c r="I2700" s="15"/>
    </row>
    <row r="2701" spans="5:9" s="196" customFormat="1">
      <c r="E2701" s="197"/>
      <c r="F2701" s="15"/>
      <c r="G2701" s="198"/>
      <c r="I2701" s="15"/>
    </row>
    <row r="2702" spans="5:9" s="196" customFormat="1">
      <c r="E2702" s="197"/>
      <c r="F2702" s="15"/>
      <c r="G2702" s="198"/>
      <c r="I2702" s="15"/>
    </row>
    <row r="2703" spans="5:9" s="196" customFormat="1">
      <c r="E2703" s="197"/>
      <c r="F2703" s="15"/>
      <c r="G2703" s="198"/>
      <c r="I2703" s="15"/>
    </row>
    <row r="2704" spans="5:9" s="196" customFormat="1">
      <c r="E2704" s="197"/>
      <c r="F2704" s="15"/>
      <c r="G2704" s="198"/>
      <c r="I2704" s="15"/>
    </row>
    <row r="2705" spans="5:9" s="196" customFormat="1">
      <c r="E2705" s="197"/>
      <c r="F2705" s="15"/>
      <c r="G2705" s="198"/>
      <c r="I2705" s="15"/>
    </row>
    <row r="2706" spans="5:9" s="196" customFormat="1">
      <c r="E2706" s="197"/>
      <c r="F2706" s="15"/>
      <c r="G2706" s="198"/>
      <c r="I2706" s="15"/>
    </row>
    <row r="2707" spans="5:9" s="196" customFormat="1">
      <c r="E2707" s="197"/>
      <c r="F2707" s="15"/>
      <c r="G2707" s="198"/>
      <c r="I2707" s="15"/>
    </row>
    <row r="2708" spans="5:9" s="196" customFormat="1">
      <c r="E2708" s="197"/>
      <c r="F2708" s="15"/>
      <c r="G2708" s="198"/>
      <c r="I2708" s="15"/>
    </row>
    <row r="2709" spans="5:9" s="196" customFormat="1">
      <c r="E2709" s="197"/>
      <c r="F2709" s="15"/>
      <c r="G2709" s="198"/>
      <c r="I2709" s="15"/>
    </row>
    <row r="2710" spans="5:9" s="196" customFormat="1">
      <c r="E2710" s="197"/>
      <c r="F2710" s="15"/>
      <c r="G2710" s="198"/>
      <c r="I2710" s="15"/>
    </row>
    <row r="2711" spans="5:9" s="196" customFormat="1">
      <c r="E2711" s="197"/>
      <c r="F2711" s="15"/>
      <c r="G2711" s="198"/>
      <c r="I2711" s="15"/>
    </row>
    <row r="2712" spans="5:9" s="196" customFormat="1">
      <c r="E2712" s="197"/>
      <c r="F2712" s="15"/>
      <c r="G2712" s="198"/>
      <c r="I2712" s="15"/>
    </row>
    <row r="2713" spans="5:9" s="196" customFormat="1">
      <c r="E2713" s="197"/>
      <c r="F2713" s="15"/>
      <c r="G2713" s="198"/>
      <c r="I2713" s="15"/>
    </row>
    <row r="2714" spans="5:9" s="196" customFormat="1">
      <c r="E2714" s="197"/>
      <c r="F2714" s="15"/>
      <c r="G2714" s="198"/>
      <c r="I2714" s="15"/>
    </row>
    <row r="2715" spans="5:9" s="196" customFormat="1">
      <c r="E2715" s="197"/>
      <c r="F2715" s="15"/>
      <c r="G2715" s="198"/>
      <c r="I2715" s="15"/>
    </row>
    <row r="2716" spans="5:9" s="196" customFormat="1">
      <c r="E2716" s="197"/>
      <c r="F2716" s="15"/>
      <c r="G2716" s="198"/>
      <c r="I2716" s="15"/>
    </row>
    <row r="2717" spans="5:9" s="196" customFormat="1">
      <c r="E2717" s="197"/>
      <c r="F2717" s="15"/>
      <c r="G2717" s="198"/>
      <c r="I2717" s="15"/>
    </row>
    <row r="2718" spans="5:9" s="196" customFormat="1">
      <c r="E2718" s="197"/>
      <c r="F2718" s="15"/>
      <c r="G2718" s="198"/>
      <c r="I2718" s="15"/>
    </row>
    <row r="2719" spans="5:9" s="196" customFormat="1">
      <c r="E2719" s="197"/>
      <c r="F2719" s="15"/>
      <c r="G2719" s="198"/>
      <c r="I2719" s="15"/>
    </row>
    <row r="2720" spans="5:9" s="196" customFormat="1">
      <c r="E2720" s="197"/>
      <c r="F2720" s="15"/>
      <c r="G2720" s="198"/>
      <c r="I2720" s="15"/>
    </row>
    <row r="2721" spans="5:9" s="196" customFormat="1">
      <c r="E2721" s="197"/>
      <c r="F2721" s="15"/>
      <c r="G2721" s="198"/>
      <c r="I2721" s="15"/>
    </row>
    <row r="2722" spans="5:9" s="196" customFormat="1">
      <c r="E2722" s="197"/>
      <c r="F2722" s="15"/>
      <c r="G2722" s="198"/>
      <c r="I2722" s="15"/>
    </row>
    <row r="2723" spans="5:9" s="196" customFormat="1">
      <c r="E2723" s="197"/>
      <c r="F2723" s="15"/>
      <c r="G2723" s="198"/>
      <c r="I2723" s="15"/>
    </row>
    <row r="2724" spans="5:9" s="196" customFormat="1">
      <c r="E2724" s="197"/>
      <c r="F2724" s="15"/>
      <c r="G2724" s="198"/>
      <c r="I2724" s="15"/>
    </row>
    <row r="2725" spans="5:9" s="196" customFormat="1">
      <c r="E2725" s="197"/>
      <c r="F2725" s="15"/>
      <c r="G2725" s="198"/>
      <c r="I2725" s="15"/>
    </row>
    <row r="2726" spans="5:9" s="196" customFormat="1">
      <c r="E2726" s="197"/>
      <c r="F2726" s="15"/>
      <c r="G2726" s="198"/>
      <c r="I2726" s="15"/>
    </row>
    <row r="2727" spans="5:9" s="196" customFormat="1">
      <c r="E2727" s="197"/>
      <c r="F2727" s="15"/>
      <c r="G2727" s="198"/>
      <c r="I2727" s="15"/>
    </row>
    <row r="2728" spans="5:9" s="196" customFormat="1">
      <c r="E2728" s="197"/>
      <c r="F2728" s="15"/>
      <c r="G2728" s="198"/>
      <c r="I2728" s="15"/>
    </row>
    <row r="2729" spans="5:9" s="196" customFormat="1">
      <c r="E2729" s="197"/>
      <c r="F2729" s="15"/>
      <c r="G2729" s="198"/>
      <c r="I2729" s="15"/>
    </row>
    <row r="2730" spans="5:9" s="196" customFormat="1">
      <c r="E2730" s="197"/>
      <c r="F2730" s="15"/>
      <c r="G2730" s="198"/>
      <c r="I2730" s="15"/>
    </row>
    <row r="2731" spans="5:9" s="196" customFormat="1">
      <c r="E2731" s="197"/>
      <c r="F2731" s="15"/>
      <c r="G2731" s="198"/>
      <c r="I2731" s="15"/>
    </row>
    <row r="2732" spans="5:9" s="196" customFormat="1">
      <c r="E2732" s="197"/>
      <c r="F2732" s="15"/>
      <c r="G2732" s="198"/>
      <c r="I2732" s="15"/>
    </row>
    <row r="2733" spans="5:9" s="196" customFormat="1">
      <c r="E2733" s="197"/>
      <c r="F2733" s="15"/>
      <c r="G2733" s="198"/>
      <c r="I2733" s="15"/>
    </row>
    <row r="2734" spans="5:9" s="196" customFormat="1">
      <c r="E2734" s="197"/>
      <c r="F2734" s="15"/>
      <c r="G2734" s="198"/>
      <c r="I2734" s="15"/>
    </row>
    <row r="2735" spans="5:9" s="196" customFormat="1">
      <c r="E2735" s="197"/>
      <c r="F2735" s="15"/>
      <c r="G2735" s="198"/>
      <c r="I2735" s="15"/>
    </row>
    <row r="2736" spans="5:9" s="196" customFormat="1">
      <c r="E2736" s="197"/>
      <c r="F2736" s="15"/>
      <c r="G2736" s="198"/>
      <c r="I2736" s="15"/>
    </row>
    <row r="2737" spans="5:9" s="196" customFormat="1">
      <c r="E2737" s="197"/>
      <c r="F2737" s="15"/>
      <c r="G2737" s="198"/>
      <c r="I2737" s="15"/>
    </row>
    <row r="2738" spans="5:9" s="196" customFormat="1">
      <c r="E2738" s="197"/>
      <c r="F2738" s="15"/>
      <c r="G2738" s="198"/>
      <c r="I2738" s="15"/>
    </row>
    <row r="2739" spans="5:9" s="196" customFormat="1">
      <c r="E2739" s="197"/>
      <c r="F2739" s="15"/>
      <c r="G2739" s="198"/>
      <c r="I2739" s="15"/>
    </row>
    <row r="2740" spans="5:9" s="196" customFormat="1">
      <c r="E2740" s="197"/>
      <c r="F2740" s="15"/>
      <c r="G2740" s="198"/>
      <c r="I2740" s="15"/>
    </row>
    <row r="2741" spans="5:9" s="196" customFormat="1">
      <c r="E2741" s="197"/>
      <c r="F2741" s="15"/>
      <c r="G2741" s="198"/>
      <c r="I2741" s="15"/>
    </row>
    <row r="2742" spans="5:9" s="196" customFormat="1">
      <c r="E2742" s="197"/>
      <c r="F2742" s="15"/>
      <c r="G2742" s="198"/>
      <c r="I2742" s="15"/>
    </row>
    <row r="2743" spans="5:9" s="196" customFormat="1">
      <c r="E2743" s="197"/>
      <c r="F2743" s="15"/>
      <c r="G2743" s="198"/>
      <c r="I2743" s="15"/>
    </row>
    <row r="2744" spans="5:9" s="196" customFormat="1">
      <c r="E2744" s="197"/>
      <c r="F2744" s="15"/>
      <c r="G2744" s="198"/>
      <c r="I2744" s="15"/>
    </row>
    <row r="2745" spans="5:9" s="196" customFormat="1">
      <c r="E2745" s="197"/>
      <c r="F2745" s="15"/>
      <c r="G2745" s="198"/>
      <c r="I2745" s="15"/>
    </row>
    <row r="2746" spans="5:9" s="196" customFormat="1">
      <c r="E2746" s="197"/>
      <c r="F2746" s="15"/>
      <c r="G2746" s="198"/>
      <c r="I2746" s="15"/>
    </row>
    <row r="2747" spans="5:9" s="196" customFormat="1">
      <c r="E2747" s="197"/>
      <c r="F2747" s="15"/>
      <c r="G2747" s="198"/>
      <c r="I2747" s="15"/>
    </row>
    <row r="2748" spans="5:9" s="196" customFormat="1">
      <c r="E2748" s="197"/>
      <c r="F2748" s="15"/>
      <c r="G2748" s="198"/>
      <c r="I2748" s="15"/>
    </row>
    <row r="2749" spans="5:9" s="196" customFormat="1">
      <c r="E2749" s="197"/>
      <c r="F2749" s="15"/>
      <c r="G2749" s="198"/>
      <c r="I2749" s="15"/>
    </row>
    <row r="2750" spans="5:9" s="196" customFormat="1">
      <c r="E2750" s="197"/>
      <c r="F2750" s="15"/>
      <c r="G2750" s="198"/>
      <c r="I2750" s="15"/>
    </row>
    <row r="2751" spans="5:9" s="196" customFormat="1">
      <c r="E2751" s="197"/>
      <c r="F2751" s="15"/>
      <c r="G2751" s="198"/>
      <c r="I2751" s="15"/>
    </row>
    <row r="2752" spans="5:9" s="196" customFormat="1">
      <c r="E2752" s="197"/>
      <c r="F2752" s="15"/>
      <c r="G2752" s="198"/>
      <c r="I2752" s="15"/>
    </row>
    <row r="2753" spans="5:9" s="196" customFormat="1">
      <c r="E2753" s="197"/>
      <c r="F2753" s="15"/>
      <c r="G2753" s="198"/>
      <c r="I2753" s="15"/>
    </row>
    <row r="2754" spans="5:9" s="196" customFormat="1">
      <c r="E2754" s="197"/>
      <c r="F2754" s="15"/>
      <c r="G2754" s="198"/>
      <c r="I2754" s="15"/>
    </row>
    <row r="2755" spans="5:9" s="196" customFormat="1">
      <c r="E2755" s="197"/>
      <c r="F2755" s="15"/>
      <c r="G2755" s="198"/>
      <c r="I2755" s="15"/>
    </row>
    <row r="2756" spans="5:9" s="196" customFormat="1">
      <c r="E2756" s="197"/>
      <c r="F2756" s="15"/>
      <c r="G2756" s="198"/>
      <c r="I2756" s="15"/>
    </row>
    <row r="2757" spans="5:9" s="196" customFormat="1">
      <c r="E2757" s="197"/>
      <c r="F2757" s="15"/>
      <c r="G2757" s="198"/>
      <c r="I2757" s="15"/>
    </row>
    <row r="2758" spans="5:9" s="196" customFormat="1">
      <c r="E2758" s="197"/>
      <c r="F2758" s="15"/>
      <c r="G2758" s="198"/>
      <c r="I2758" s="15"/>
    </row>
    <row r="2759" spans="5:9" s="196" customFormat="1">
      <c r="E2759" s="197"/>
      <c r="F2759" s="15"/>
      <c r="G2759" s="198"/>
      <c r="I2759" s="15"/>
    </row>
    <row r="2760" spans="5:9" s="196" customFormat="1">
      <c r="E2760" s="197"/>
      <c r="F2760" s="15"/>
      <c r="G2760" s="198"/>
      <c r="I2760" s="15"/>
    </row>
    <row r="2761" spans="5:9" s="196" customFormat="1">
      <c r="E2761" s="197"/>
      <c r="F2761" s="15"/>
      <c r="G2761" s="198"/>
      <c r="I2761" s="15"/>
    </row>
    <row r="2762" spans="5:9" s="196" customFormat="1">
      <c r="E2762" s="197"/>
      <c r="F2762" s="15"/>
      <c r="G2762" s="198"/>
      <c r="I2762" s="15"/>
    </row>
    <row r="2763" spans="5:9" s="196" customFormat="1">
      <c r="E2763" s="197"/>
      <c r="F2763" s="15"/>
      <c r="G2763" s="198"/>
      <c r="I2763" s="15"/>
    </row>
    <row r="2764" spans="5:9" s="196" customFormat="1">
      <c r="E2764" s="197"/>
      <c r="F2764" s="15"/>
      <c r="G2764" s="198"/>
      <c r="I2764" s="15"/>
    </row>
    <row r="2765" spans="5:9" s="196" customFormat="1">
      <c r="E2765" s="197"/>
      <c r="F2765" s="15"/>
      <c r="G2765" s="198"/>
      <c r="I2765" s="15"/>
    </row>
    <row r="2766" spans="5:9" s="196" customFormat="1">
      <c r="E2766" s="197"/>
      <c r="F2766" s="15"/>
      <c r="G2766" s="198"/>
      <c r="I2766" s="15"/>
    </row>
    <row r="2767" spans="5:9" s="196" customFormat="1">
      <c r="E2767" s="197"/>
      <c r="F2767" s="15"/>
      <c r="G2767" s="198"/>
      <c r="I2767" s="15"/>
    </row>
    <row r="2768" spans="5:9" s="196" customFormat="1">
      <c r="E2768" s="197"/>
      <c r="F2768" s="15"/>
      <c r="G2768" s="198"/>
      <c r="I2768" s="15"/>
    </row>
    <row r="2769" spans="5:9" s="196" customFormat="1">
      <c r="E2769" s="197"/>
      <c r="F2769" s="15"/>
      <c r="G2769" s="198"/>
      <c r="I2769" s="15"/>
    </row>
    <row r="2770" spans="5:9" s="196" customFormat="1">
      <c r="E2770" s="197"/>
      <c r="F2770" s="15"/>
      <c r="G2770" s="198"/>
      <c r="I2770" s="15"/>
    </row>
    <row r="2771" spans="5:9" s="196" customFormat="1">
      <c r="E2771" s="197"/>
      <c r="F2771" s="15"/>
      <c r="G2771" s="198"/>
      <c r="I2771" s="15"/>
    </row>
    <row r="2772" spans="5:9" s="196" customFormat="1">
      <c r="E2772" s="197"/>
      <c r="F2772" s="15"/>
      <c r="G2772" s="198"/>
      <c r="I2772" s="15"/>
    </row>
    <row r="2773" spans="5:9" s="196" customFormat="1">
      <c r="E2773" s="197"/>
      <c r="F2773" s="15"/>
      <c r="G2773" s="198"/>
      <c r="I2773" s="15"/>
    </row>
    <row r="2774" spans="5:9" s="196" customFormat="1">
      <c r="E2774" s="197"/>
      <c r="F2774" s="15"/>
      <c r="G2774" s="198"/>
      <c r="I2774" s="15"/>
    </row>
    <row r="2775" spans="5:9" s="196" customFormat="1">
      <c r="E2775" s="197"/>
      <c r="F2775" s="15"/>
      <c r="G2775" s="198"/>
      <c r="I2775" s="15"/>
    </row>
    <row r="2776" spans="5:9" s="196" customFormat="1">
      <c r="E2776" s="197"/>
      <c r="F2776" s="15"/>
      <c r="G2776" s="198"/>
      <c r="I2776" s="15"/>
    </row>
    <row r="2777" spans="5:9" s="196" customFormat="1">
      <c r="E2777" s="197"/>
      <c r="F2777" s="15"/>
      <c r="G2777" s="198"/>
      <c r="I2777" s="15"/>
    </row>
    <row r="2778" spans="5:9" s="196" customFormat="1">
      <c r="E2778" s="197"/>
      <c r="F2778" s="15"/>
      <c r="G2778" s="198"/>
      <c r="I2778" s="15"/>
    </row>
    <row r="2779" spans="5:9" s="196" customFormat="1">
      <c r="E2779" s="197"/>
      <c r="F2779" s="15"/>
      <c r="G2779" s="198"/>
      <c r="I2779" s="15"/>
    </row>
    <row r="2780" spans="5:9" s="196" customFormat="1">
      <c r="E2780" s="197"/>
      <c r="F2780" s="15"/>
      <c r="G2780" s="198"/>
      <c r="I2780" s="15"/>
    </row>
    <row r="2781" spans="5:9" s="196" customFormat="1">
      <c r="E2781" s="197"/>
      <c r="F2781" s="15"/>
      <c r="G2781" s="198"/>
      <c r="I2781" s="15"/>
    </row>
    <row r="2782" spans="5:9" s="196" customFormat="1">
      <c r="E2782" s="197"/>
      <c r="F2782" s="15"/>
      <c r="G2782" s="198"/>
      <c r="I2782" s="15"/>
    </row>
    <row r="2783" spans="5:9" s="196" customFormat="1">
      <c r="E2783" s="197"/>
      <c r="F2783" s="15"/>
      <c r="G2783" s="198"/>
      <c r="I2783" s="15"/>
    </row>
    <row r="2784" spans="5:9" s="196" customFormat="1">
      <c r="E2784" s="197"/>
      <c r="F2784" s="15"/>
      <c r="G2784" s="198"/>
      <c r="I2784" s="15"/>
    </row>
    <row r="2785" spans="5:9" s="196" customFormat="1">
      <c r="E2785" s="197"/>
      <c r="F2785" s="15"/>
      <c r="G2785" s="198"/>
      <c r="I2785" s="15"/>
    </row>
    <row r="2786" spans="5:9" s="196" customFormat="1">
      <c r="E2786" s="197"/>
      <c r="F2786" s="15"/>
      <c r="G2786" s="198"/>
      <c r="I2786" s="15"/>
    </row>
    <row r="2787" spans="5:9" s="196" customFormat="1">
      <c r="E2787" s="197"/>
      <c r="F2787" s="15"/>
      <c r="G2787" s="198"/>
      <c r="I2787" s="15"/>
    </row>
    <row r="2788" spans="5:9" s="196" customFormat="1">
      <c r="E2788" s="197"/>
      <c r="F2788" s="15"/>
      <c r="G2788" s="198"/>
      <c r="I2788" s="15"/>
    </row>
    <row r="2789" spans="5:9" s="196" customFormat="1">
      <c r="E2789" s="197"/>
      <c r="F2789" s="15"/>
      <c r="G2789" s="198"/>
      <c r="I2789" s="15"/>
    </row>
    <row r="2790" spans="5:9" s="196" customFormat="1">
      <c r="E2790" s="197"/>
      <c r="F2790" s="15"/>
      <c r="G2790" s="198"/>
      <c r="I2790" s="15"/>
    </row>
    <row r="2791" spans="5:9" s="196" customFormat="1">
      <c r="E2791" s="197"/>
      <c r="F2791" s="15"/>
      <c r="G2791" s="198"/>
      <c r="I2791" s="15"/>
    </row>
    <row r="2792" spans="5:9" s="196" customFormat="1">
      <c r="E2792" s="197"/>
      <c r="F2792" s="15"/>
      <c r="G2792" s="198"/>
      <c r="I2792" s="15"/>
    </row>
    <row r="2793" spans="5:9" s="196" customFormat="1">
      <c r="E2793" s="197"/>
      <c r="F2793" s="15"/>
      <c r="G2793" s="198"/>
      <c r="I2793" s="15"/>
    </row>
    <row r="2794" spans="5:9" s="196" customFormat="1">
      <c r="E2794" s="197"/>
      <c r="F2794" s="15"/>
      <c r="G2794" s="198"/>
      <c r="I2794" s="15"/>
    </row>
    <row r="2795" spans="5:9" s="196" customFormat="1">
      <c r="E2795" s="197"/>
      <c r="F2795" s="15"/>
      <c r="G2795" s="198"/>
      <c r="I2795" s="15"/>
    </row>
    <row r="2796" spans="5:9" s="196" customFormat="1">
      <c r="E2796" s="197"/>
      <c r="F2796" s="15"/>
      <c r="G2796" s="198"/>
      <c r="I2796" s="15"/>
    </row>
    <row r="2797" spans="5:9" s="196" customFormat="1">
      <c r="E2797" s="197"/>
      <c r="F2797" s="15"/>
      <c r="G2797" s="198"/>
      <c r="I2797" s="15"/>
    </row>
    <row r="2798" spans="5:9" s="196" customFormat="1">
      <c r="E2798" s="197"/>
      <c r="F2798" s="15"/>
      <c r="G2798" s="198"/>
      <c r="I2798" s="15"/>
    </row>
    <row r="2799" spans="5:9" s="196" customFormat="1">
      <c r="E2799" s="197"/>
      <c r="F2799" s="15"/>
      <c r="G2799" s="198"/>
      <c r="I2799" s="15"/>
    </row>
    <row r="2800" spans="5:9" s="196" customFormat="1">
      <c r="E2800" s="197"/>
      <c r="F2800" s="15"/>
      <c r="G2800" s="198"/>
      <c r="I2800" s="15"/>
    </row>
    <row r="2801" spans="5:9" s="196" customFormat="1">
      <c r="E2801" s="197"/>
      <c r="F2801" s="15"/>
      <c r="G2801" s="198"/>
      <c r="I2801" s="15"/>
    </row>
    <row r="2802" spans="5:9" s="196" customFormat="1">
      <c r="E2802" s="197"/>
      <c r="F2802" s="15"/>
      <c r="G2802" s="198"/>
      <c r="I2802" s="15"/>
    </row>
    <row r="2803" spans="5:9" s="196" customFormat="1">
      <c r="E2803" s="197"/>
      <c r="F2803" s="15"/>
      <c r="G2803" s="198"/>
      <c r="I2803" s="15"/>
    </row>
    <row r="2804" spans="5:9" s="196" customFormat="1">
      <c r="E2804" s="197"/>
      <c r="F2804" s="15"/>
      <c r="G2804" s="198"/>
      <c r="I2804" s="15"/>
    </row>
    <row r="2805" spans="5:9" s="196" customFormat="1">
      <c r="E2805" s="197"/>
      <c r="F2805" s="15"/>
      <c r="G2805" s="198"/>
      <c r="I2805" s="15"/>
    </row>
    <row r="2806" spans="5:9" s="196" customFormat="1">
      <c r="E2806" s="197"/>
      <c r="F2806" s="15"/>
      <c r="G2806" s="198"/>
      <c r="I2806" s="15"/>
    </row>
    <row r="2807" spans="5:9" s="196" customFormat="1">
      <c r="E2807" s="197"/>
      <c r="F2807" s="15"/>
      <c r="G2807" s="198"/>
      <c r="I2807" s="15"/>
    </row>
    <row r="2808" spans="5:9" s="196" customFormat="1">
      <c r="E2808" s="197"/>
      <c r="F2808" s="15"/>
      <c r="G2808" s="198"/>
      <c r="I2808" s="15"/>
    </row>
    <row r="2809" spans="5:9" s="196" customFormat="1">
      <c r="E2809" s="197"/>
      <c r="F2809" s="15"/>
      <c r="G2809" s="198"/>
      <c r="I2809" s="15"/>
    </row>
    <row r="2810" spans="5:9" s="196" customFormat="1">
      <c r="E2810" s="197"/>
      <c r="F2810" s="15"/>
      <c r="G2810" s="198"/>
      <c r="I2810" s="15"/>
    </row>
    <row r="2811" spans="5:9" s="196" customFormat="1">
      <c r="E2811" s="197"/>
      <c r="F2811" s="15"/>
      <c r="G2811" s="198"/>
      <c r="I2811" s="15"/>
    </row>
    <row r="2812" spans="5:9" s="196" customFormat="1">
      <c r="E2812" s="197"/>
      <c r="F2812" s="15"/>
      <c r="G2812" s="198"/>
      <c r="I2812" s="15"/>
    </row>
    <row r="2813" spans="5:9" s="196" customFormat="1">
      <c r="E2813" s="197"/>
      <c r="F2813" s="15"/>
      <c r="G2813" s="198"/>
      <c r="I2813" s="15"/>
    </row>
    <row r="2814" spans="5:9" s="196" customFormat="1">
      <c r="E2814" s="197"/>
      <c r="F2814" s="15"/>
      <c r="G2814" s="198"/>
      <c r="I2814" s="15"/>
    </row>
    <row r="2815" spans="5:9" s="196" customFormat="1">
      <c r="E2815" s="197"/>
      <c r="F2815" s="15"/>
      <c r="G2815" s="198"/>
      <c r="I2815" s="15"/>
    </row>
    <row r="2816" spans="5:9" s="196" customFormat="1">
      <c r="E2816" s="197"/>
      <c r="F2816" s="15"/>
      <c r="G2816" s="198"/>
      <c r="I2816" s="15"/>
    </row>
    <row r="2817" spans="5:9" s="196" customFormat="1">
      <c r="E2817" s="197"/>
      <c r="F2817" s="15"/>
      <c r="G2817" s="198"/>
      <c r="I2817" s="15"/>
    </row>
    <row r="2818" spans="5:9" s="196" customFormat="1">
      <c r="E2818" s="197"/>
      <c r="F2818" s="15"/>
      <c r="G2818" s="198"/>
      <c r="I2818" s="15"/>
    </row>
    <row r="2819" spans="5:9" s="196" customFormat="1">
      <c r="E2819" s="197"/>
      <c r="F2819" s="15"/>
      <c r="G2819" s="198"/>
      <c r="I2819" s="15"/>
    </row>
    <row r="2820" spans="5:9" s="196" customFormat="1">
      <c r="E2820" s="197"/>
      <c r="F2820" s="15"/>
      <c r="G2820" s="198"/>
      <c r="I2820" s="15"/>
    </row>
    <row r="2821" spans="5:9" s="196" customFormat="1">
      <c r="E2821" s="197"/>
      <c r="F2821" s="15"/>
      <c r="G2821" s="198"/>
      <c r="I2821" s="15"/>
    </row>
    <row r="2822" spans="5:9" s="196" customFormat="1">
      <c r="E2822" s="197"/>
      <c r="F2822" s="15"/>
      <c r="G2822" s="198"/>
      <c r="I2822" s="15"/>
    </row>
    <row r="2823" spans="5:9" s="196" customFormat="1">
      <c r="E2823" s="197"/>
      <c r="F2823" s="15"/>
      <c r="G2823" s="198"/>
      <c r="I2823" s="15"/>
    </row>
    <row r="2824" spans="5:9" s="196" customFormat="1">
      <c r="E2824" s="197"/>
      <c r="F2824" s="15"/>
      <c r="G2824" s="198"/>
      <c r="I2824" s="15"/>
    </row>
    <row r="2825" spans="5:9" s="196" customFormat="1">
      <c r="E2825" s="197"/>
      <c r="F2825" s="15"/>
      <c r="G2825" s="198"/>
      <c r="I2825" s="15"/>
    </row>
    <row r="2826" spans="5:9" s="196" customFormat="1">
      <c r="E2826" s="197"/>
      <c r="F2826" s="15"/>
      <c r="G2826" s="198"/>
      <c r="I2826" s="15"/>
    </row>
    <row r="2827" spans="5:9" s="196" customFormat="1">
      <c r="E2827" s="197"/>
      <c r="F2827" s="15"/>
      <c r="G2827" s="198"/>
      <c r="I2827" s="15"/>
    </row>
    <row r="2828" spans="5:9" s="196" customFormat="1">
      <c r="E2828" s="197"/>
      <c r="F2828" s="15"/>
      <c r="G2828" s="198"/>
      <c r="I2828" s="15"/>
    </row>
    <row r="2829" spans="5:9" s="196" customFormat="1">
      <c r="E2829" s="197"/>
      <c r="F2829" s="15"/>
      <c r="G2829" s="198"/>
      <c r="I2829" s="15"/>
    </row>
    <row r="2830" spans="5:9" s="196" customFormat="1">
      <c r="E2830" s="197"/>
      <c r="F2830" s="15"/>
      <c r="G2830" s="198"/>
      <c r="I2830" s="15"/>
    </row>
    <row r="2831" spans="5:9" s="196" customFormat="1">
      <c r="E2831" s="197"/>
      <c r="F2831" s="15"/>
      <c r="G2831" s="198"/>
      <c r="I2831" s="15"/>
    </row>
    <row r="2832" spans="5:9" s="196" customFormat="1">
      <c r="E2832" s="197"/>
      <c r="F2832" s="15"/>
      <c r="G2832" s="198"/>
      <c r="I2832" s="15"/>
    </row>
    <row r="2833" spans="5:9" s="196" customFormat="1">
      <c r="E2833" s="197"/>
      <c r="F2833" s="15"/>
      <c r="G2833" s="198"/>
      <c r="I2833" s="15"/>
    </row>
    <row r="2834" spans="5:9" s="196" customFormat="1">
      <c r="E2834" s="197"/>
      <c r="F2834" s="15"/>
      <c r="G2834" s="198"/>
      <c r="I2834" s="15"/>
    </row>
    <row r="2835" spans="5:9" s="196" customFormat="1">
      <c r="E2835" s="197"/>
      <c r="F2835" s="15"/>
      <c r="G2835" s="198"/>
      <c r="I2835" s="15"/>
    </row>
    <row r="2836" spans="5:9" s="196" customFormat="1">
      <c r="E2836" s="197"/>
      <c r="F2836" s="15"/>
      <c r="G2836" s="198"/>
      <c r="I2836" s="15"/>
    </row>
    <row r="2837" spans="5:9" s="196" customFormat="1">
      <c r="E2837" s="197"/>
      <c r="F2837" s="15"/>
      <c r="G2837" s="198"/>
      <c r="I2837" s="15"/>
    </row>
    <row r="2838" spans="5:9" s="196" customFormat="1">
      <c r="E2838" s="197"/>
      <c r="F2838" s="15"/>
      <c r="G2838" s="198"/>
      <c r="I2838" s="15"/>
    </row>
    <row r="2839" spans="5:9" s="196" customFormat="1">
      <c r="E2839" s="197"/>
      <c r="F2839" s="15"/>
      <c r="G2839" s="198"/>
      <c r="I2839" s="15"/>
    </row>
    <row r="2840" spans="5:9" s="196" customFormat="1">
      <c r="E2840" s="197"/>
      <c r="F2840" s="15"/>
      <c r="G2840" s="198"/>
      <c r="I2840" s="15"/>
    </row>
    <row r="2841" spans="5:9" s="196" customFormat="1">
      <c r="E2841" s="197"/>
      <c r="F2841" s="15"/>
      <c r="G2841" s="198"/>
      <c r="I2841" s="15"/>
    </row>
    <row r="2842" spans="5:9" s="196" customFormat="1">
      <c r="E2842" s="197"/>
      <c r="F2842" s="15"/>
      <c r="G2842" s="198"/>
      <c r="I2842" s="15"/>
    </row>
    <row r="2843" spans="5:9" s="196" customFormat="1">
      <c r="E2843" s="197"/>
      <c r="F2843" s="15"/>
      <c r="G2843" s="198"/>
      <c r="I2843" s="15"/>
    </row>
    <row r="2844" spans="5:9" s="196" customFormat="1">
      <c r="E2844" s="197"/>
      <c r="F2844" s="15"/>
      <c r="G2844" s="198"/>
      <c r="I2844" s="15"/>
    </row>
    <row r="2845" spans="5:9" s="196" customFormat="1">
      <c r="E2845" s="197"/>
      <c r="F2845" s="15"/>
      <c r="G2845" s="198"/>
      <c r="I2845" s="15"/>
    </row>
    <row r="2846" spans="5:9" s="196" customFormat="1">
      <c r="E2846" s="197"/>
      <c r="F2846" s="15"/>
      <c r="G2846" s="198"/>
      <c r="I2846" s="15"/>
    </row>
    <row r="2847" spans="5:9" s="196" customFormat="1">
      <c r="E2847" s="197"/>
      <c r="F2847" s="15"/>
      <c r="G2847" s="198"/>
      <c r="I2847" s="15"/>
    </row>
    <row r="2848" spans="5:9" s="196" customFormat="1">
      <c r="E2848" s="197"/>
      <c r="F2848" s="15"/>
      <c r="G2848" s="198"/>
      <c r="I2848" s="15"/>
    </row>
    <row r="2849" spans="5:9" s="196" customFormat="1">
      <c r="E2849" s="197"/>
      <c r="F2849" s="15"/>
      <c r="G2849" s="198"/>
      <c r="I2849" s="15"/>
    </row>
    <row r="2850" spans="5:9" s="196" customFormat="1">
      <c r="E2850" s="197"/>
      <c r="F2850" s="15"/>
      <c r="G2850" s="198"/>
      <c r="I2850" s="15"/>
    </row>
    <row r="2851" spans="5:9" s="196" customFormat="1">
      <c r="E2851" s="197"/>
      <c r="F2851" s="15"/>
      <c r="G2851" s="198"/>
      <c r="I2851" s="15"/>
    </row>
    <row r="2852" spans="5:9" s="196" customFormat="1">
      <c r="E2852" s="197"/>
      <c r="F2852" s="15"/>
      <c r="G2852" s="198"/>
      <c r="I2852" s="15"/>
    </row>
    <row r="2853" spans="5:9" s="196" customFormat="1">
      <c r="E2853" s="197"/>
      <c r="F2853" s="15"/>
      <c r="G2853" s="198"/>
      <c r="I2853" s="15"/>
    </row>
    <row r="2854" spans="5:9" s="196" customFormat="1">
      <c r="E2854" s="197"/>
      <c r="F2854" s="15"/>
      <c r="G2854" s="198"/>
      <c r="I2854" s="15"/>
    </row>
    <row r="2855" spans="5:9" s="196" customFormat="1">
      <c r="E2855" s="197"/>
      <c r="F2855" s="15"/>
      <c r="G2855" s="198"/>
      <c r="I2855" s="15"/>
    </row>
    <row r="2856" spans="5:9" s="196" customFormat="1">
      <c r="E2856" s="197"/>
      <c r="F2856" s="15"/>
      <c r="G2856" s="198"/>
      <c r="I2856" s="15"/>
    </row>
    <row r="2857" spans="5:9" s="196" customFormat="1">
      <c r="E2857" s="197"/>
      <c r="F2857" s="15"/>
      <c r="G2857" s="198"/>
      <c r="I2857" s="15"/>
    </row>
    <row r="2858" spans="5:9" s="196" customFormat="1">
      <c r="E2858" s="197"/>
      <c r="F2858" s="15"/>
      <c r="G2858" s="198"/>
      <c r="I2858" s="15"/>
    </row>
    <row r="2859" spans="5:9" s="196" customFormat="1">
      <c r="E2859" s="197"/>
      <c r="F2859" s="15"/>
      <c r="G2859" s="198"/>
      <c r="I2859" s="15"/>
    </row>
    <row r="2860" spans="5:9" s="196" customFormat="1">
      <c r="E2860" s="197"/>
      <c r="F2860" s="15"/>
      <c r="G2860" s="198"/>
      <c r="I2860" s="15"/>
    </row>
    <row r="2861" spans="5:9" s="196" customFormat="1">
      <c r="E2861" s="197"/>
      <c r="F2861" s="15"/>
      <c r="G2861" s="198"/>
      <c r="I2861" s="15"/>
    </row>
    <row r="2862" spans="5:9" s="196" customFormat="1">
      <c r="E2862" s="197"/>
      <c r="F2862" s="15"/>
      <c r="G2862" s="198"/>
      <c r="I2862" s="15"/>
    </row>
    <row r="2863" spans="5:9" s="196" customFormat="1">
      <c r="E2863" s="197"/>
      <c r="F2863" s="15"/>
      <c r="G2863" s="198"/>
      <c r="I2863" s="15"/>
    </row>
    <row r="2864" spans="5:9" s="196" customFormat="1">
      <c r="E2864" s="197"/>
      <c r="F2864" s="15"/>
      <c r="G2864" s="198"/>
      <c r="I2864" s="15"/>
    </row>
    <row r="2865" spans="5:9" s="196" customFormat="1">
      <c r="E2865" s="197"/>
      <c r="F2865" s="15"/>
      <c r="G2865" s="198"/>
      <c r="I2865" s="15"/>
    </row>
    <row r="2866" spans="5:9" s="196" customFormat="1">
      <c r="E2866" s="197"/>
      <c r="F2866" s="15"/>
      <c r="G2866" s="198"/>
      <c r="I2866" s="15"/>
    </row>
    <row r="2867" spans="5:9" s="196" customFormat="1">
      <c r="E2867" s="197"/>
      <c r="F2867" s="15"/>
      <c r="G2867" s="198"/>
      <c r="I2867" s="15"/>
    </row>
    <row r="2868" spans="5:9" s="196" customFormat="1">
      <c r="E2868" s="197"/>
      <c r="F2868" s="15"/>
      <c r="G2868" s="198"/>
      <c r="I2868" s="15"/>
    </row>
    <row r="2869" spans="5:9" s="196" customFormat="1">
      <c r="E2869" s="197"/>
      <c r="F2869" s="15"/>
      <c r="G2869" s="198"/>
      <c r="I2869" s="15"/>
    </row>
    <row r="2870" spans="5:9" s="196" customFormat="1">
      <c r="E2870" s="197"/>
      <c r="F2870" s="15"/>
      <c r="G2870" s="198"/>
      <c r="I2870" s="15"/>
    </row>
    <row r="2871" spans="5:9" s="196" customFormat="1">
      <c r="E2871" s="197"/>
      <c r="F2871" s="15"/>
      <c r="G2871" s="198"/>
      <c r="I2871" s="15"/>
    </row>
    <row r="2872" spans="5:9" s="196" customFormat="1">
      <c r="E2872" s="197"/>
      <c r="F2872" s="15"/>
      <c r="G2872" s="198"/>
      <c r="I2872" s="15"/>
    </row>
    <row r="2873" spans="5:9" s="196" customFormat="1">
      <c r="E2873" s="197"/>
      <c r="F2873" s="15"/>
      <c r="G2873" s="198"/>
      <c r="I2873" s="15"/>
    </row>
    <row r="2874" spans="5:9" s="196" customFormat="1">
      <c r="E2874" s="197"/>
      <c r="F2874" s="15"/>
      <c r="G2874" s="198"/>
      <c r="I2874" s="15"/>
    </row>
    <row r="2875" spans="5:9" s="196" customFormat="1">
      <c r="E2875" s="197"/>
      <c r="F2875" s="15"/>
      <c r="G2875" s="198"/>
      <c r="I2875" s="15"/>
    </row>
    <row r="2876" spans="5:9" s="196" customFormat="1">
      <c r="E2876" s="197"/>
      <c r="F2876" s="15"/>
      <c r="G2876" s="198"/>
      <c r="I2876" s="15"/>
    </row>
    <row r="2877" spans="5:9" s="196" customFormat="1">
      <c r="E2877" s="197"/>
      <c r="F2877" s="15"/>
      <c r="G2877" s="198"/>
      <c r="I2877" s="15"/>
    </row>
    <row r="2878" spans="5:9" s="196" customFormat="1">
      <c r="E2878" s="197"/>
      <c r="F2878" s="15"/>
      <c r="G2878" s="198"/>
      <c r="I2878" s="15"/>
    </row>
    <row r="2879" spans="5:9" s="196" customFormat="1">
      <c r="E2879" s="197"/>
      <c r="F2879" s="15"/>
      <c r="G2879" s="198"/>
      <c r="I2879" s="15"/>
    </row>
    <row r="2880" spans="5:9" s="196" customFormat="1">
      <c r="E2880" s="197"/>
      <c r="F2880" s="15"/>
      <c r="G2880" s="198"/>
      <c r="I2880" s="15"/>
    </row>
    <row r="2881" spans="5:9" s="196" customFormat="1">
      <c r="E2881" s="197"/>
      <c r="F2881" s="15"/>
      <c r="G2881" s="198"/>
      <c r="I2881" s="15"/>
    </row>
    <row r="2882" spans="5:9" s="196" customFormat="1">
      <c r="E2882" s="197"/>
      <c r="F2882" s="15"/>
      <c r="G2882" s="198"/>
      <c r="I2882" s="15"/>
    </row>
    <row r="2883" spans="5:9" s="196" customFormat="1">
      <c r="E2883" s="197"/>
      <c r="F2883" s="15"/>
      <c r="G2883" s="198"/>
      <c r="I2883" s="15"/>
    </row>
    <row r="2884" spans="5:9" s="196" customFormat="1">
      <c r="E2884" s="197"/>
      <c r="F2884" s="15"/>
      <c r="G2884" s="198"/>
      <c r="I2884" s="15"/>
    </row>
    <row r="2885" spans="5:9" s="196" customFormat="1">
      <c r="E2885" s="197"/>
      <c r="F2885" s="15"/>
      <c r="G2885" s="198"/>
      <c r="I2885" s="15"/>
    </row>
    <row r="2886" spans="5:9" s="196" customFormat="1">
      <c r="E2886" s="197"/>
      <c r="F2886" s="15"/>
      <c r="G2886" s="198"/>
      <c r="I2886" s="15"/>
    </row>
    <row r="2887" spans="5:9" s="196" customFormat="1">
      <c r="E2887" s="197"/>
      <c r="F2887" s="15"/>
      <c r="G2887" s="198"/>
      <c r="I2887" s="15"/>
    </row>
    <row r="2888" spans="5:9" s="196" customFormat="1">
      <c r="E2888" s="197"/>
      <c r="F2888" s="15"/>
      <c r="G2888" s="198"/>
      <c r="I2888" s="15"/>
    </row>
    <row r="2889" spans="5:9" s="196" customFormat="1">
      <c r="E2889" s="197"/>
      <c r="F2889" s="15"/>
      <c r="G2889" s="198"/>
      <c r="I2889" s="15"/>
    </row>
    <row r="2890" spans="5:9" s="196" customFormat="1">
      <c r="E2890" s="197"/>
      <c r="F2890" s="15"/>
      <c r="G2890" s="198"/>
      <c r="I2890" s="15"/>
    </row>
    <row r="2891" spans="5:9" s="196" customFormat="1">
      <c r="E2891" s="197"/>
      <c r="F2891" s="15"/>
      <c r="G2891" s="198"/>
      <c r="I2891" s="15"/>
    </row>
    <row r="2892" spans="5:9" s="196" customFormat="1">
      <c r="E2892" s="197"/>
      <c r="F2892" s="15"/>
      <c r="G2892" s="198"/>
      <c r="I2892" s="15"/>
    </row>
    <row r="2893" spans="5:9" s="196" customFormat="1">
      <c r="E2893" s="197"/>
      <c r="F2893" s="15"/>
      <c r="G2893" s="198"/>
      <c r="I2893" s="15"/>
    </row>
    <row r="2894" spans="5:9" s="196" customFormat="1">
      <c r="E2894" s="197"/>
      <c r="F2894" s="15"/>
      <c r="G2894" s="198"/>
      <c r="I2894" s="15"/>
    </row>
    <row r="2895" spans="5:9" s="196" customFormat="1">
      <c r="E2895" s="197"/>
      <c r="F2895" s="15"/>
      <c r="G2895" s="198"/>
      <c r="I2895" s="15"/>
    </row>
    <row r="2896" spans="5:9" s="196" customFormat="1">
      <c r="E2896" s="197"/>
      <c r="F2896" s="15"/>
      <c r="G2896" s="198"/>
      <c r="I2896" s="15"/>
    </row>
    <row r="2897" spans="5:9" s="196" customFormat="1">
      <c r="E2897" s="197"/>
      <c r="F2897" s="15"/>
      <c r="G2897" s="198"/>
      <c r="I2897" s="15"/>
    </row>
    <row r="2898" spans="5:9" s="196" customFormat="1">
      <c r="E2898" s="197"/>
      <c r="F2898" s="15"/>
      <c r="G2898" s="198"/>
      <c r="I2898" s="15"/>
    </row>
    <row r="2899" spans="5:9" s="196" customFormat="1">
      <c r="E2899" s="197"/>
      <c r="F2899" s="15"/>
      <c r="G2899" s="198"/>
      <c r="I2899" s="15"/>
    </row>
    <row r="2900" spans="5:9" s="196" customFormat="1">
      <c r="E2900" s="197"/>
      <c r="F2900" s="15"/>
      <c r="G2900" s="198"/>
      <c r="I2900" s="15"/>
    </row>
    <row r="2901" spans="5:9" s="196" customFormat="1">
      <c r="E2901" s="197"/>
      <c r="F2901" s="15"/>
      <c r="G2901" s="198"/>
      <c r="I2901" s="15"/>
    </row>
    <row r="2902" spans="5:9" s="196" customFormat="1">
      <c r="E2902" s="197"/>
      <c r="F2902" s="15"/>
      <c r="G2902" s="198"/>
      <c r="I2902" s="15"/>
    </row>
    <row r="2903" spans="5:9" s="196" customFormat="1">
      <c r="E2903" s="197"/>
      <c r="F2903" s="15"/>
      <c r="G2903" s="198"/>
      <c r="I2903" s="15"/>
    </row>
    <row r="2904" spans="5:9" s="196" customFormat="1">
      <c r="E2904" s="197"/>
      <c r="F2904" s="15"/>
      <c r="G2904" s="198"/>
      <c r="I2904" s="15"/>
    </row>
    <row r="2905" spans="5:9" s="196" customFormat="1">
      <c r="E2905" s="197"/>
      <c r="F2905" s="15"/>
      <c r="G2905" s="198"/>
      <c r="I2905" s="15"/>
    </row>
    <row r="2906" spans="5:9" s="196" customFormat="1">
      <c r="E2906" s="197"/>
      <c r="F2906" s="15"/>
      <c r="G2906" s="198"/>
      <c r="I2906" s="15"/>
    </row>
    <row r="2907" spans="5:9" s="196" customFormat="1">
      <c r="E2907" s="197"/>
      <c r="F2907" s="15"/>
      <c r="G2907" s="198"/>
      <c r="I2907" s="15"/>
    </row>
    <row r="2908" spans="5:9" s="196" customFormat="1">
      <c r="E2908" s="197"/>
      <c r="F2908" s="15"/>
      <c r="G2908" s="198"/>
      <c r="I2908" s="15"/>
    </row>
    <row r="2909" spans="5:9" s="196" customFormat="1">
      <c r="E2909" s="197"/>
      <c r="F2909" s="15"/>
      <c r="G2909" s="198"/>
      <c r="I2909" s="15"/>
    </row>
    <row r="2910" spans="5:9" s="196" customFormat="1">
      <c r="E2910" s="197"/>
      <c r="F2910" s="15"/>
      <c r="G2910" s="198"/>
      <c r="I2910" s="15"/>
    </row>
    <row r="2911" spans="5:9" s="196" customFormat="1">
      <c r="E2911" s="197"/>
      <c r="F2911" s="15"/>
      <c r="G2911" s="198"/>
      <c r="I2911" s="15"/>
    </row>
    <row r="2912" spans="5:9" s="196" customFormat="1">
      <c r="E2912" s="197"/>
      <c r="F2912" s="15"/>
      <c r="G2912" s="198"/>
      <c r="I2912" s="15"/>
    </row>
    <row r="2913" spans="5:9" s="196" customFormat="1">
      <c r="E2913" s="197"/>
      <c r="F2913" s="15"/>
      <c r="G2913" s="198"/>
      <c r="I2913" s="15"/>
    </row>
    <row r="2914" spans="5:9" s="196" customFormat="1">
      <c r="E2914" s="197"/>
      <c r="F2914" s="15"/>
      <c r="G2914" s="198"/>
      <c r="I2914" s="15"/>
    </row>
    <row r="2915" spans="5:9" s="196" customFormat="1">
      <c r="E2915" s="197"/>
      <c r="F2915" s="15"/>
      <c r="G2915" s="198"/>
      <c r="I2915" s="15"/>
    </row>
    <row r="2916" spans="5:9" s="196" customFormat="1">
      <c r="E2916" s="197"/>
      <c r="F2916" s="15"/>
      <c r="G2916" s="198"/>
      <c r="I2916" s="15"/>
    </row>
    <row r="2917" spans="5:9" s="196" customFormat="1">
      <c r="E2917" s="197"/>
      <c r="F2917" s="15"/>
      <c r="G2917" s="198"/>
      <c r="I2917" s="15"/>
    </row>
    <row r="2918" spans="5:9" s="196" customFormat="1">
      <c r="E2918" s="197"/>
      <c r="F2918" s="15"/>
      <c r="G2918" s="198"/>
      <c r="I2918" s="15"/>
    </row>
    <row r="2919" spans="5:9" s="196" customFormat="1">
      <c r="E2919" s="197"/>
      <c r="F2919" s="15"/>
      <c r="G2919" s="198"/>
      <c r="I2919" s="15"/>
    </row>
    <row r="2920" spans="5:9" s="196" customFormat="1">
      <c r="E2920" s="197"/>
      <c r="F2920" s="15"/>
      <c r="G2920" s="198"/>
      <c r="I2920" s="15"/>
    </row>
    <row r="2921" spans="5:9" s="196" customFormat="1">
      <c r="E2921" s="197"/>
      <c r="F2921" s="15"/>
      <c r="G2921" s="198"/>
      <c r="I2921" s="15"/>
    </row>
    <row r="2922" spans="5:9" s="196" customFormat="1">
      <c r="E2922" s="197"/>
      <c r="F2922" s="15"/>
      <c r="G2922" s="198"/>
      <c r="I2922" s="15"/>
    </row>
    <row r="2923" spans="5:9" s="196" customFormat="1">
      <c r="E2923" s="197"/>
      <c r="F2923" s="15"/>
      <c r="G2923" s="198"/>
      <c r="I2923" s="15"/>
    </row>
    <row r="2924" spans="5:9" s="196" customFormat="1">
      <c r="E2924" s="197"/>
      <c r="F2924" s="15"/>
      <c r="G2924" s="198"/>
      <c r="I2924" s="15"/>
    </row>
    <row r="2925" spans="5:9" s="196" customFormat="1">
      <c r="E2925" s="197"/>
      <c r="F2925" s="15"/>
      <c r="G2925" s="198"/>
      <c r="I2925" s="15"/>
    </row>
    <row r="2926" spans="5:9" s="196" customFormat="1">
      <c r="E2926" s="197"/>
      <c r="F2926" s="15"/>
      <c r="G2926" s="198"/>
      <c r="I2926" s="15"/>
    </row>
    <row r="2927" spans="5:9" s="196" customFormat="1">
      <c r="E2927" s="197"/>
      <c r="F2927" s="15"/>
      <c r="G2927" s="198"/>
      <c r="I2927" s="15"/>
    </row>
    <row r="2928" spans="5:9" s="196" customFormat="1">
      <c r="E2928" s="197"/>
      <c r="F2928" s="15"/>
      <c r="G2928" s="198"/>
      <c r="I2928" s="15"/>
    </row>
    <row r="2929" spans="5:9" s="196" customFormat="1">
      <c r="E2929" s="197"/>
      <c r="F2929" s="15"/>
      <c r="G2929" s="198"/>
      <c r="I2929" s="15"/>
    </row>
    <row r="2930" spans="5:9" s="196" customFormat="1">
      <c r="E2930" s="197"/>
      <c r="F2930" s="15"/>
      <c r="G2930" s="198"/>
      <c r="I2930" s="15"/>
    </row>
    <row r="2931" spans="5:9" s="196" customFormat="1">
      <c r="E2931" s="197"/>
      <c r="F2931" s="15"/>
      <c r="G2931" s="198"/>
      <c r="I2931" s="15"/>
    </row>
    <row r="2932" spans="5:9" s="196" customFormat="1">
      <c r="E2932" s="197"/>
      <c r="F2932" s="15"/>
      <c r="G2932" s="198"/>
      <c r="I2932" s="15"/>
    </row>
    <row r="2933" spans="5:9" s="196" customFormat="1">
      <c r="E2933" s="197"/>
      <c r="F2933" s="15"/>
      <c r="G2933" s="198"/>
      <c r="I2933" s="15"/>
    </row>
    <row r="2934" spans="5:9" s="196" customFormat="1">
      <c r="E2934" s="197"/>
      <c r="F2934" s="15"/>
      <c r="G2934" s="198"/>
      <c r="I2934" s="15"/>
    </row>
    <row r="2935" spans="5:9" s="196" customFormat="1">
      <c r="E2935" s="197"/>
      <c r="F2935" s="15"/>
      <c r="G2935" s="198"/>
      <c r="I2935" s="15"/>
    </row>
    <row r="2936" spans="5:9" s="196" customFormat="1">
      <c r="E2936" s="197"/>
      <c r="F2936" s="15"/>
      <c r="G2936" s="198"/>
      <c r="I2936" s="15"/>
    </row>
    <row r="2937" spans="5:9" s="196" customFormat="1">
      <c r="E2937" s="197"/>
      <c r="F2937" s="15"/>
      <c r="G2937" s="198"/>
      <c r="I2937" s="15"/>
    </row>
    <row r="2938" spans="5:9" s="196" customFormat="1">
      <c r="E2938" s="197"/>
      <c r="F2938" s="15"/>
      <c r="G2938" s="198"/>
      <c r="I2938" s="15"/>
    </row>
    <row r="2939" spans="5:9" s="196" customFormat="1">
      <c r="E2939" s="197"/>
      <c r="F2939" s="15"/>
      <c r="G2939" s="198"/>
      <c r="I2939" s="15"/>
    </row>
    <row r="2940" spans="5:9" s="196" customFormat="1">
      <c r="E2940" s="197"/>
      <c r="F2940" s="15"/>
      <c r="G2940" s="198"/>
      <c r="I2940" s="15"/>
    </row>
    <row r="2941" spans="5:9" s="196" customFormat="1">
      <c r="E2941" s="197"/>
      <c r="F2941" s="15"/>
      <c r="G2941" s="198"/>
      <c r="I2941" s="15"/>
    </row>
    <row r="2942" spans="5:9" s="196" customFormat="1">
      <c r="E2942" s="197"/>
      <c r="F2942" s="15"/>
      <c r="G2942" s="198"/>
      <c r="I2942" s="15"/>
    </row>
    <row r="2943" spans="5:9" s="196" customFormat="1">
      <c r="E2943" s="197"/>
      <c r="F2943" s="15"/>
      <c r="G2943" s="198"/>
      <c r="I2943" s="15"/>
    </row>
    <row r="2944" spans="5:9" s="196" customFormat="1">
      <c r="E2944" s="197"/>
      <c r="F2944" s="15"/>
      <c r="G2944" s="198"/>
      <c r="I2944" s="15"/>
    </row>
    <row r="2945" spans="5:9" s="196" customFormat="1">
      <c r="E2945" s="197"/>
      <c r="F2945" s="15"/>
      <c r="G2945" s="198"/>
      <c r="I2945" s="15"/>
    </row>
    <row r="2946" spans="5:9" s="196" customFormat="1">
      <c r="E2946" s="197"/>
      <c r="F2946" s="15"/>
      <c r="G2946" s="198"/>
      <c r="I2946" s="15"/>
    </row>
    <row r="2947" spans="5:9" s="196" customFormat="1">
      <c r="E2947" s="197"/>
      <c r="F2947" s="15"/>
      <c r="G2947" s="198"/>
      <c r="I2947" s="15"/>
    </row>
    <row r="2948" spans="5:9" s="196" customFormat="1">
      <c r="E2948" s="197"/>
      <c r="F2948" s="15"/>
      <c r="G2948" s="198"/>
      <c r="I2948" s="15"/>
    </row>
    <row r="2949" spans="5:9" s="196" customFormat="1">
      <c r="E2949" s="197"/>
      <c r="F2949" s="15"/>
      <c r="G2949" s="198"/>
      <c r="I2949" s="15"/>
    </row>
    <row r="2950" spans="5:9" s="196" customFormat="1">
      <c r="E2950" s="197"/>
      <c r="F2950" s="15"/>
      <c r="G2950" s="198"/>
      <c r="I2950" s="15"/>
    </row>
    <row r="2951" spans="5:9" s="196" customFormat="1">
      <c r="E2951" s="197"/>
      <c r="F2951" s="15"/>
      <c r="G2951" s="198"/>
      <c r="I2951" s="15"/>
    </row>
    <row r="2952" spans="5:9" s="196" customFormat="1">
      <c r="E2952" s="197"/>
      <c r="F2952" s="15"/>
      <c r="G2952" s="198"/>
      <c r="I2952" s="15"/>
    </row>
    <row r="2953" spans="5:9" s="196" customFormat="1">
      <c r="E2953" s="197"/>
      <c r="F2953" s="15"/>
      <c r="G2953" s="198"/>
      <c r="I2953" s="15"/>
    </row>
    <row r="2954" spans="5:9" s="196" customFormat="1">
      <c r="E2954" s="197"/>
      <c r="F2954" s="15"/>
      <c r="G2954" s="198"/>
      <c r="I2954" s="15"/>
    </row>
    <row r="2955" spans="5:9" s="196" customFormat="1">
      <c r="E2955" s="197"/>
      <c r="F2955" s="15"/>
      <c r="G2955" s="198"/>
      <c r="I2955" s="15"/>
    </row>
    <row r="2956" spans="5:9" s="196" customFormat="1">
      <c r="E2956" s="197"/>
      <c r="F2956" s="15"/>
      <c r="G2956" s="198"/>
      <c r="I2956" s="15"/>
    </row>
    <row r="2957" spans="5:9" s="196" customFormat="1">
      <c r="E2957" s="197"/>
      <c r="F2957" s="15"/>
      <c r="G2957" s="198"/>
      <c r="I2957" s="15"/>
    </row>
    <row r="2958" spans="5:9" s="196" customFormat="1">
      <c r="E2958" s="197"/>
      <c r="F2958" s="15"/>
      <c r="G2958" s="198"/>
      <c r="I2958" s="15"/>
    </row>
    <row r="2959" spans="5:9" s="196" customFormat="1">
      <c r="E2959" s="197"/>
      <c r="F2959" s="15"/>
      <c r="G2959" s="198"/>
      <c r="I2959" s="15"/>
    </row>
    <row r="2960" spans="5:9" s="196" customFormat="1">
      <c r="E2960" s="197"/>
      <c r="F2960" s="15"/>
      <c r="G2960" s="198"/>
      <c r="I2960" s="15"/>
    </row>
    <row r="2961" spans="5:9" s="196" customFormat="1">
      <c r="E2961" s="197"/>
      <c r="F2961" s="15"/>
      <c r="G2961" s="198"/>
      <c r="I2961" s="15"/>
    </row>
    <row r="2962" spans="5:9" s="196" customFormat="1">
      <c r="E2962" s="197"/>
      <c r="F2962" s="15"/>
      <c r="G2962" s="198"/>
      <c r="I2962" s="15"/>
    </row>
    <row r="2963" spans="5:9" s="196" customFormat="1">
      <c r="E2963" s="197"/>
      <c r="F2963" s="15"/>
      <c r="G2963" s="198"/>
      <c r="I2963" s="15"/>
    </row>
    <row r="2964" spans="5:9" s="196" customFormat="1">
      <c r="E2964" s="197"/>
      <c r="F2964" s="15"/>
      <c r="G2964" s="198"/>
      <c r="I2964" s="15"/>
    </row>
    <row r="2965" spans="5:9" s="196" customFormat="1">
      <c r="E2965" s="197"/>
      <c r="F2965" s="15"/>
      <c r="G2965" s="198"/>
      <c r="I2965" s="15"/>
    </row>
    <row r="2966" spans="5:9" s="196" customFormat="1">
      <c r="E2966" s="197"/>
      <c r="F2966" s="15"/>
      <c r="G2966" s="198"/>
      <c r="I2966" s="15"/>
    </row>
    <row r="2967" spans="5:9" s="196" customFormat="1">
      <c r="E2967" s="197"/>
      <c r="F2967" s="15"/>
      <c r="G2967" s="198"/>
      <c r="I2967" s="15"/>
    </row>
    <row r="2968" spans="5:9" s="196" customFormat="1">
      <c r="E2968" s="197"/>
      <c r="F2968" s="15"/>
      <c r="G2968" s="198"/>
      <c r="I2968" s="15"/>
    </row>
    <row r="2969" spans="5:9" s="196" customFormat="1">
      <c r="E2969" s="197"/>
      <c r="F2969" s="15"/>
      <c r="G2969" s="198"/>
      <c r="I2969" s="15"/>
    </row>
    <row r="2970" spans="5:9" s="196" customFormat="1">
      <c r="E2970" s="197"/>
      <c r="F2970" s="15"/>
      <c r="G2970" s="198"/>
      <c r="I2970" s="15"/>
    </row>
    <row r="2971" spans="5:9" s="196" customFormat="1">
      <c r="E2971" s="197"/>
      <c r="F2971" s="15"/>
      <c r="G2971" s="198"/>
      <c r="I2971" s="15"/>
    </row>
    <row r="2972" spans="5:9" s="196" customFormat="1">
      <c r="E2972" s="197"/>
      <c r="F2972" s="15"/>
      <c r="G2972" s="198"/>
      <c r="I2972" s="15"/>
    </row>
    <row r="2973" spans="5:9" s="196" customFormat="1">
      <c r="E2973" s="197"/>
      <c r="F2973" s="15"/>
      <c r="G2973" s="198"/>
      <c r="I2973" s="15"/>
    </row>
    <row r="2974" spans="5:9" s="196" customFormat="1">
      <c r="E2974" s="197"/>
      <c r="F2974" s="15"/>
      <c r="G2974" s="198"/>
      <c r="I2974" s="15"/>
    </row>
    <row r="2975" spans="5:9" s="196" customFormat="1">
      <c r="E2975" s="197"/>
      <c r="F2975" s="15"/>
      <c r="G2975" s="198"/>
      <c r="I2975" s="15"/>
    </row>
    <row r="2976" spans="5:9" s="196" customFormat="1">
      <c r="E2976" s="197"/>
      <c r="F2976" s="15"/>
      <c r="G2976" s="198"/>
      <c r="I2976" s="15"/>
    </row>
    <row r="2977" spans="5:9" s="196" customFormat="1">
      <c r="E2977" s="197"/>
      <c r="F2977" s="15"/>
      <c r="G2977" s="198"/>
      <c r="I2977" s="15"/>
    </row>
    <row r="2978" spans="5:9" s="196" customFormat="1">
      <c r="E2978" s="197"/>
      <c r="F2978" s="15"/>
      <c r="G2978" s="198"/>
      <c r="I2978" s="15"/>
    </row>
    <row r="2979" spans="5:9" s="196" customFormat="1">
      <c r="E2979" s="197"/>
      <c r="F2979" s="15"/>
      <c r="G2979" s="198"/>
      <c r="I2979" s="15"/>
    </row>
    <row r="2980" spans="5:9" s="196" customFormat="1">
      <c r="E2980" s="197"/>
      <c r="F2980" s="15"/>
      <c r="G2980" s="198"/>
      <c r="I2980" s="15"/>
    </row>
    <row r="2981" spans="5:9" s="196" customFormat="1">
      <c r="E2981" s="197"/>
      <c r="F2981" s="15"/>
      <c r="G2981" s="198"/>
      <c r="I2981" s="15"/>
    </row>
    <row r="2982" spans="5:9" s="196" customFormat="1">
      <c r="E2982" s="197"/>
      <c r="F2982" s="15"/>
      <c r="G2982" s="198"/>
      <c r="I2982" s="15"/>
    </row>
    <row r="2983" spans="5:9" s="196" customFormat="1">
      <c r="E2983" s="197"/>
      <c r="F2983" s="15"/>
      <c r="G2983" s="198"/>
      <c r="I2983" s="15"/>
    </row>
    <row r="2984" spans="5:9" s="196" customFormat="1">
      <c r="E2984" s="197"/>
      <c r="F2984" s="15"/>
      <c r="G2984" s="198"/>
      <c r="I2984" s="15"/>
    </row>
    <row r="2985" spans="5:9" s="196" customFormat="1">
      <c r="E2985" s="197"/>
      <c r="F2985" s="15"/>
      <c r="G2985" s="198"/>
      <c r="I2985" s="15"/>
    </row>
    <row r="2986" spans="5:9" s="196" customFormat="1">
      <c r="E2986" s="197"/>
      <c r="F2986" s="15"/>
      <c r="G2986" s="198"/>
      <c r="I2986" s="15"/>
    </row>
    <row r="2987" spans="5:9" s="196" customFormat="1">
      <c r="E2987" s="197"/>
      <c r="F2987" s="15"/>
      <c r="G2987" s="198"/>
      <c r="I2987" s="15"/>
    </row>
    <row r="2988" spans="5:9" s="196" customFormat="1">
      <c r="E2988" s="197"/>
      <c r="F2988" s="15"/>
      <c r="G2988" s="198"/>
      <c r="I2988" s="15"/>
    </row>
    <row r="2989" spans="5:9" s="196" customFormat="1">
      <c r="E2989" s="197"/>
      <c r="F2989" s="15"/>
      <c r="G2989" s="198"/>
      <c r="I2989" s="15"/>
    </row>
    <row r="2990" spans="5:9" s="196" customFormat="1">
      <c r="E2990" s="197"/>
      <c r="F2990" s="15"/>
      <c r="G2990" s="198"/>
      <c r="I2990" s="15"/>
    </row>
    <row r="2991" spans="5:9" s="196" customFormat="1">
      <c r="E2991" s="197"/>
      <c r="F2991" s="15"/>
      <c r="G2991" s="198"/>
      <c r="I2991" s="15"/>
    </row>
    <row r="2992" spans="5:9" s="196" customFormat="1">
      <c r="E2992" s="197"/>
      <c r="F2992" s="15"/>
      <c r="G2992" s="198"/>
      <c r="I2992" s="15"/>
    </row>
    <row r="2993" spans="5:9" s="196" customFormat="1">
      <c r="E2993" s="197"/>
      <c r="F2993" s="15"/>
      <c r="G2993" s="198"/>
      <c r="I2993" s="15"/>
    </row>
    <row r="2994" spans="5:9" s="196" customFormat="1">
      <c r="E2994" s="197"/>
      <c r="F2994" s="15"/>
      <c r="G2994" s="198"/>
      <c r="I2994" s="15"/>
    </row>
    <row r="2995" spans="5:9" s="196" customFormat="1">
      <c r="E2995" s="197"/>
      <c r="F2995" s="15"/>
      <c r="G2995" s="198"/>
      <c r="I2995" s="15"/>
    </row>
    <row r="2996" spans="5:9" s="196" customFormat="1">
      <c r="E2996" s="197"/>
      <c r="F2996" s="15"/>
      <c r="G2996" s="198"/>
      <c r="I2996" s="15"/>
    </row>
    <row r="2997" spans="5:9" s="196" customFormat="1">
      <c r="E2997" s="197"/>
      <c r="F2997" s="15"/>
      <c r="G2997" s="198"/>
      <c r="I2997" s="15"/>
    </row>
    <row r="2998" spans="5:9" s="196" customFormat="1">
      <c r="E2998" s="197"/>
      <c r="F2998" s="15"/>
      <c r="G2998" s="198"/>
      <c r="I2998" s="15"/>
    </row>
    <row r="2999" spans="5:9" s="196" customFormat="1">
      <c r="E2999" s="197"/>
      <c r="F2999" s="15"/>
      <c r="G2999" s="198"/>
      <c r="I2999" s="15"/>
    </row>
    <row r="3000" spans="5:9" s="196" customFormat="1">
      <c r="E3000" s="197"/>
      <c r="F3000" s="15"/>
      <c r="G3000" s="198"/>
      <c r="I3000" s="15"/>
    </row>
    <row r="3001" spans="5:9" s="196" customFormat="1">
      <c r="E3001" s="197"/>
      <c r="F3001" s="15"/>
      <c r="G3001" s="198"/>
      <c r="I3001" s="15"/>
    </row>
    <row r="3002" spans="5:9" s="196" customFormat="1">
      <c r="E3002" s="197"/>
      <c r="F3002" s="15"/>
      <c r="G3002" s="198"/>
      <c r="I3002" s="15"/>
    </row>
    <row r="3003" spans="5:9" s="196" customFormat="1">
      <c r="E3003" s="197"/>
      <c r="F3003" s="15"/>
      <c r="G3003" s="198"/>
      <c r="I3003" s="15"/>
    </row>
    <row r="3004" spans="5:9" s="196" customFormat="1">
      <c r="E3004" s="197"/>
      <c r="F3004" s="15"/>
      <c r="G3004" s="198"/>
      <c r="I3004" s="15"/>
    </row>
    <row r="3005" spans="5:9" s="196" customFormat="1">
      <c r="E3005" s="197"/>
      <c r="F3005" s="15"/>
      <c r="G3005" s="198"/>
      <c r="I3005" s="15"/>
    </row>
    <row r="3006" spans="5:9" s="196" customFormat="1">
      <c r="E3006" s="197"/>
      <c r="F3006" s="15"/>
      <c r="G3006" s="198"/>
      <c r="I3006" s="15"/>
    </row>
    <row r="3007" spans="5:9" s="196" customFormat="1">
      <c r="E3007" s="197"/>
      <c r="F3007" s="15"/>
      <c r="G3007" s="198"/>
      <c r="I3007" s="15"/>
    </row>
    <row r="3008" spans="5:9" s="196" customFormat="1">
      <c r="E3008" s="197"/>
      <c r="F3008" s="15"/>
      <c r="G3008" s="198"/>
      <c r="I3008" s="15"/>
    </row>
    <row r="3009" spans="5:9" s="196" customFormat="1">
      <c r="E3009" s="197"/>
      <c r="F3009" s="15"/>
      <c r="G3009" s="198"/>
      <c r="I3009" s="15"/>
    </row>
    <row r="3010" spans="5:9" s="196" customFormat="1">
      <c r="E3010" s="197"/>
      <c r="F3010" s="15"/>
      <c r="G3010" s="198"/>
      <c r="I3010" s="15"/>
    </row>
    <row r="3011" spans="5:9" s="196" customFormat="1">
      <c r="E3011" s="197"/>
      <c r="F3011" s="15"/>
      <c r="G3011" s="198"/>
      <c r="I3011" s="15"/>
    </row>
    <row r="3012" spans="5:9" s="196" customFormat="1">
      <c r="E3012" s="197"/>
      <c r="F3012" s="15"/>
      <c r="G3012" s="198"/>
      <c r="I3012" s="15"/>
    </row>
    <row r="3013" spans="5:9" s="196" customFormat="1">
      <c r="E3013" s="197"/>
      <c r="F3013" s="15"/>
      <c r="G3013" s="198"/>
      <c r="I3013" s="15"/>
    </row>
    <row r="3014" spans="5:9" s="196" customFormat="1">
      <c r="E3014" s="197"/>
      <c r="F3014" s="15"/>
      <c r="G3014" s="198"/>
      <c r="I3014" s="15"/>
    </row>
    <row r="3015" spans="5:9" s="196" customFormat="1">
      <c r="E3015" s="197"/>
      <c r="F3015" s="15"/>
      <c r="G3015" s="198"/>
      <c r="I3015" s="15"/>
    </row>
    <row r="3016" spans="5:9" s="196" customFormat="1">
      <c r="E3016" s="197"/>
      <c r="F3016" s="15"/>
      <c r="G3016" s="198"/>
      <c r="I3016" s="15"/>
    </row>
    <row r="3017" spans="5:9" s="196" customFormat="1">
      <c r="E3017" s="197"/>
      <c r="F3017" s="15"/>
      <c r="G3017" s="198"/>
      <c r="I3017" s="15"/>
    </row>
    <row r="3018" spans="5:9" s="196" customFormat="1">
      <c r="E3018" s="197"/>
      <c r="F3018" s="15"/>
      <c r="G3018" s="198"/>
      <c r="I3018" s="15"/>
    </row>
    <row r="3019" spans="5:9" s="196" customFormat="1">
      <c r="E3019" s="197"/>
      <c r="F3019" s="15"/>
      <c r="G3019" s="198"/>
      <c r="I3019" s="15"/>
    </row>
    <row r="3020" spans="5:9" s="196" customFormat="1">
      <c r="E3020" s="197"/>
      <c r="F3020" s="15"/>
      <c r="G3020" s="198"/>
      <c r="I3020" s="15"/>
    </row>
    <row r="3021" spans="5:9" s="196" customFormat="1">
      <c r="E3021" s="197"/>
      <c r="F3021" s="15"/>
      <c r="G3021" s="198"/>
      <c r="I3021" s="15"/>
    </row>
    <row r="3022" spans="5:9" s="196" customFormat="1">
      <c r="E3022" s="197"/>
      <c r="F3022" s="15"/>
      <c r="G3022" s="198"/>
      <c r="I3022" s="15"/>
    </row>
    <row r="3023" spans="5:9" s="196" customFormat="1">
      <c r="E3023" s="197"/>
      <c r="F3023" s="15"/>
      <c r="G3023" s="198"/>
      <c r="I3023" s="15"/>
    </row>
    <row r="3024" spans="5:9" s="196" customFormat="1">
      <c r="E3024" s="197"/>
      <c r="F3024" s="15"/>
      <c r="G3024" s="198"/>
      <c r="I3024" s="15"/>
    </row>
    <row r="3025" spans="5:9" s="196" customFormat="1">
      <c r="E3025" s="197"/>
      <c r="F3025" s="15"/>
      <c r="G3025" s="198"/>
      <c r="I3025" s="15"/>
    </row>
    <row r="3026" spans="5:9" s="196" customFormat="1">
      <c r="E3026" s="197"/>
      <c r="F3026" s="15"/>
      <c r="G3026" s="198"/>
      <c r="I3026" s="15"/>
    </row>
    <row r="3027" spans="5:9" s="196" customFormat="1">
      <c r="E3027" s="197"/>
      <c r="F3027" s="15"/>
      <c r="G3027" s="198"/>
      <c r="I3027" s="15"/>
    </row>
    <row r="3028" spans="5:9" s="196" customFormat="1">
      <c r="E3028" s="197"/>
      <c r="F3028" s="15"/>
      <c r="G3028" s="198"/>
      <c r="I3028" s="15"/>
    </row>
    <row r="3029" spans="5:9" s="196" customFormat="1">
      <c r="E3029" s="197"/>
      <c r="F3029" s="15"/>
      <c r="G3029" s="198"/>
      <c r="I3029" s="15"/>
    </row>
    <row r="3030" spans="5:9" s="196" customFormat="1">
      <c r="E3030" s="197"/>
      <c r="F3030" s="15"/>
      <c r="G3030" s="198"/>
      <c r="I3030" s="15"/>
    </row>
    <row r="3031" spans="5:9" s="196" customFormat="1">
      <c r="E3031" s="197"/>
      <c r="F3031" s="15"/>
      <c r="G3031" s="198"/>
      <c r="I3031" s="15"/>
    </row>
    <row r="3032" spans="5:9" s="196" customFormat="1">
      <c r="E3032" s="197"/>
      <c r="F3032" s="15"/>
      <c r="G3032" s="198"/>
      <c r="I3032" s="15"/>
    </row>
    <row r="3033" spans="5:9" s="196" customFormat="1">
      <c r="E3033" s="197"/>
      <c r="F3033" s="15"/>
      <c r="G3033" s="198"/>
      <c r="I3033" s="15"/>
    </row>
    <row r="3034" spans="5:9" s="196" customFormat="1">
      <c r="E3034" s="197"/>
      <c r="F3034" s="15"/>
      <c r="G3034" s="198"/>
      <c r="I3034" s="15"/>
    </row>
    <row r="3035" spans="5:9" s="196" customFormat="1">
      <c r="E3035" s="197"/>
      <c r="F3035" s="15"/>
      <c r="G3035" s="198"/>
      <c r="I3035" s="15"/>
    </row>
    <row r="3036" spans="5:9" s="196" customFormat="1">
      <c r="E3036" s="197"/>
      <c r="F3036" s="15"/>
      <c r="G3036" s="198"/>
      <c r="I3036" s="15"/>
    </row>
    <row r="3037" spans="5:9" s="196" customFormat="1">
      <c r="E3037" s="197"/>
      <c r="F3037" s="15"/>
      <c r="G3037" s="198"/>
      <c r="I3037" s="15"/>
    </row>
    <row r="3038" spans="5:9" s="196" customFormat="1">
      <c r="E3038" s="197"/>
      <c r="F3038" s="15"/>
      <c r="G3038" s="198"/>
      <c r="I3038" s="15"/>
    </row>
    <row r="3039" spans="5:9" s="196" customFormat="1">
      <c r="E3039" s="197"/>
      <c r="F3039" s="15"/>
      <c r="G3039" s="198"/>
      <c r="I3039" s="15"/>
    </row>
    <row r="3040" spans="5:9" s="196" customFormat="1">
      <c r="E3040" s="197"/>
      <c r="F3040" s="15"/>
      <c r="G3040" s="198"/>
      <c r="I3040" s="15"/>
    </row>
    <row r="3041" spans="5:9" s="196" customFormat="1">
      <c r="E3041" s="197"/>
      <c r="F3041" s="15"/>
      <c r="G3041" s="198"/>
      <c r="I3041" s="15"/>
    </row>
    <row r="3042" spans="5:9" s="196" customFormat="1">
      <c r="E3042" s="197"/>
      <c r="F3042" s="15"/>
      <c r="G3042" s="198"/>
      <c r="I3042" s="15"/>
    </row>
    <row r="3043" spans="5:9" s="196" customFormat="1">
      <c r="E3043" s="197"/>
      <c r="F3043" s="15"/>
      <c r="G3043" s="198"/>
      <c r="I3043" s="15"/>
    </row>
    <row r="3044" spans="5:9" s="196" customFormat="1">
      <c r="E3044" s="197"/>
      <c r="F3044" s="15"/>
      <c r="G3044" s="198"/>
      <c r="I3044" s="15"/>
    </row>
    <row r="3045" spans="5:9" s="196" customFormat="1">
      <c r="E3045" s="197"/>
      <c r="F3045" s="15"/>
      <c r="G3045" s="198"/>
      <c r="I3045" s="15"/>
    </row>
    <row r="3046" spans="5:9" s="196" customFormat="1">
      <c r="E3046" s="197"/>
      <c r="F3046" s="15"/>
      <c r="G3046" s="198"/>
      <c r="I3046" s="15"/>
    </row>
    <row r="3047" spans="5:9" s="196" customFormat="1">
      <c r="E3047" s="197"/>
      <c r="F3047" s="15"/>
      <c r="G3047" s="198"/>
      <c r="I3047" s="15"/>
    </row>
    <row r="3048" spans="5:9" s="196" customFormat="1">
      <c r="E3048" s="197"/>
      <c r="F3048" s="15"/>
      <c r="G3048" s="198"/>
      <c r="I3048" s="15"/>
    </row>
    <row r="3049" spans="5:9" s="196" customFormat="1">
      <c r="E3049" s="197"/>
      <c r="F3049" s="15"/>
      <c r="G3049" s="198"/>
      <c r="I3049" s="15"/>
    </row>
    <row r="3050" spans="5:9" s="196" customFormat="1">
      <c r="E3050" s="197"/>
      <c r="F3050" s="15"/>
      <c r="G3050" s="198"/>
      <c r="I3050" s="15"/>
    </row>
    <row r="3051" spans="5:9" s="196" customFormat="1">
      <c r="E3051" s="197"/>
      <c r="F3051" s="15"/>
      <c r="G3051" s="198"/>
      <c r="I3051" s="15"/>
    </row>
    <row r="3052" spans="5:9" s="196" customFormat="1">
      <c r="E3052" s="197"/>
      <c r="F3052" s="15"/>
      <c r="G3052" s="198"/>
      <c r="I3052" s="15"/>
    </row>
    <row r="3053" spans="5:9" s="196" customFormat="1">
      <c r="E3053" s="197"/>
      <c r="F3053" s="15"/>
      <c r="G3053" s="198"/>
      <c r="I3053" s="15"/>
    </row>
    <row r="3054" spans="5:9" s="196" customFormat="1">
      <c r="E3054" s="197"/>
      <c r="F3054" s="15"/>
      <c r="G3054" s="198"/>
      <c r="I3054" s="15"/>
    </row>
    <row r="3055" spans="5:9" s="196" customFormat="1">
      <c r="E3055" s="197"/>
      <c r="F3055" s="15"/>
      <c r="G3055" s="198"/>
      <c r="I3055" s="15"/>
    </row>
    <row r="3056" spans="5:9" s="196" customFormat="1">
      <c r="E3056" s="197"/>
      <c r="F3056" s="15"/>
      <c r="G3056" s="198"/>
      <c r="I3056" s="15"/>
    </row>
    <row r="3057" spans="5:9" s="196" customFormat="1">
      <c r="E3057" s="197"/>
      <c r="F3057" s="15"/>
      <c r="G3057" s="198"/>
      <c r="I3057" s="15"/>
    </row>
    <row r="3058" spans="5:9" s="196" customFormat="1">
      <c r="E3058" s="197"/>
      <c r="F3058" s="15"/>
      <c r="G3058" s="198"/>
      <c r="I3058" s="15"/>
    </row>
    <row r="3059" spans="5:9" s="196" customFormat="1">
      <c r="E3059" s="197"/>
      <c r="F3059" s="15"/>
      <c r="G3059" s="198"/>
      <c r="I3059" s="15"/>
    </row>
    <row r="3060" spans="5:9" s="196" customFormat="1">
      <c r="E3060" s="197"/>
      <c r="F3060" s="15"/>
      <c r="G3060" s="198"/>
      <c r="I3060" s="15"/>
    </row>
    <row r="3061" spans="5:9" s="196" customFormat="1">
      <c r="E3061" s="197"/>
      <c r="F3061" s="15"/>
      <c r="G3061" s="198"/>
      <c r="I3061" s="15"/>
    </row>
    <row r="3062" spans="5:9" s="196" customFormat="1">
      <c r="E3062" s="197"/>
      <c r="F3062" s="15"/>
      <c r="G3062" s="198"/>
      <c r="I3062" s="15"/>
    </row>
    <row r="3063" spans="5:9" s="196" customFormat="1">
      <c r="E3063" s="197"/>
      <c r="F3063" s="15"/>
      <c r="G3063" s="198"/>
      <c r="I3063" s="15"/>
    </row>
    <row r="3064" spans="5:9" s="196" customFormat="1">
      <c r="E3064" s="197"/>
      <c r="F3064" s="15"/>
      <c r="G3064" s="198"/>
      <c r="I3064" s="15"/>
    </row>
    <row r="3065" spans="5:9" s="196" customFormat="1">
      <c r="E3065" s="197"/>
      <c r="F3065" s="15"/>
      <c r="G3065" s="198"/>
      <c r="I3065" s="15"/>
    </row>
    <row r="3066" spans="5:9" s="196" customFormat="1">
      <c r="E3066" s="197"/>
      <c r="F3066" s="15"/>
      <c r="G3066" s="198"/>
      <c r="I3066" s="15"/>
    </row>
    <row r="3067" spans="5:9" s="196" customFormat="1">
      <c r="E3067" s="197"/>
      <c r="F3067" s="15"/>
      <c r="G3067" s="198"/>
      <c r="I3067" s="15"/>
    </row>
    <row r="3068" spans="5:9" s="196" customFormat="1">
      <c r="E3068" s="197"/>
      <c r="F3068" s="15"/>
      <c r="G3068" s="198"/>
      <c r="I3068" s="15"/>
    </row>
    <row r="3069" spans="5:9" s="196" customFormat="1">
      <c r="E3069" s="197"/>
      <c r="F3069" s="15"/>
      <c r="G3069" s="198"/>
      <c r="I3069" s="15"/>
    </row>
    <row r="3070" spans="5:9" s="196" customFormat="1">
      <c r="E3070" s="197"/>
      <c r="F3070" s="15"/>
      <c r="G3070" s="198"/>
      <c r="I3070" s="15"/>
    </row>
    <row r="3071" spans="5:9" s="196" customFormat="1">
      <c r="E3071" s="197"/>
      <c r="F3071" s="15"/>
      <c r="G3071" s="198"/>
      <c r="I3071" s="15"/>
    </row>
    <row r="3072" spans="5:9" s="196" customFormat="1">
      <c r="E3072" s="197"/>
      <c r="F3072" s="15"/>
      <c r="G3072" s="198"/>
      <c r="I3072" s="15"/>
    </row>
    <row r="3073" spans="5:9" s="196" customFormat="1">
      <c r="E3073" s="197"/>
      <c r="F3073" s="15"/>
      <c r="G3073" s="198"/>
      <c r="I3073" s="15"/>
    </row>
    <row r="3074" spans="5:9" s="196" customFormat="1">
      <c r="E3074" s="197"/>
      <c r="F3074" s="15"/>
      <c r="G3074" s="198"/>
      <c r="I3074" s="15"/>
    </row>
    <row r="3075" spans="5:9" s="196" customFormat="1">
      <c r="E3075" s="197"/>
      <c r="F3075" s="15"/>
      <c r="G3075" s="198"/>
      <c r="I3075" s="15"/>
    </row>
    <row r="3076" spans="5:9" s="196" customFormat="1">
      <c r="E3076" s="197"/>
      <c r="F3076" s="15"/>
      <c r="G3076" s="198"/>
      <c r="I3076" s="15"/>
    </row>
    <row r="3077" spans="5:9" s="196" customFormat="1">
      <c r="E3077" s="197"/>
      <c r="F3077" s="15"/>
      <c r="G3077" s="198"/>
      <c r="I3077" s="15"/>
    </row>
    <row r="3078" spans="5:9" s="196" customFormat="1">
      <c r="E3078" s="197"/>
      <c r="F3078" s="15"/>
      <c r="G3078" s="198"/>
      <c r="I3078" s="15"/>
    </row>
    <row r="3079" spans="5:9" s="196" customFormat="1">
      <c r="E3079" s="197"/>
      <c r="F3079" s="15"/>
      <c r="G3079" s="198"/>
      <c r="I3079" s="15"/>
    </row>
    <row r="3080" spans="5:9" s="196" customFormat="1">
      <c r="E3080" s="197"/>
      <c r="F3080" s="15"/>
      <c r="G3080" s="198"/>
      <c r="I3080" s="15"/>
    </row>
    <row r="3081" spans="5:9" s="196" customFormat="1">
      <c r="E3081" s="197"/>
      <c r="F3081" s="15"/>
      <c r="G3081" s="198"/>
      <c r="I3081" s="15"/>
    </row>
    <row r="3082" spans="5:9" s="196" customFormat="1">
      <c r="E3082" s="197"/>
      <c r="F3082" s="15"/>
      <c r="G3082" s="198"/>
      <c r="I3082" s="15"/>
    </row>
    <row r="3083" spans="5:9" s="196" customFormat="1">
      <c r="E3083" s="197"/>
      <c r="F3083" s="15"/>
      <c r="G3083" s="198"/>
      <c r="I3083" s="15"/>
    </row>
    <row r="3084" spans="5:9" s="196" customFormat="1">
      <c r="E3084" s="197"/>
      <c r="F3084" s="15"/>
      <c r="G3084" s="198"/>
      <c r="I3084" s="15"/>
    </row>
    <row r="3085" spans="5:9" s="196" customFormat="1">
      <c r="E3085" s="197"/>
      <c r="F3085" s="15"/>
      <c r="G3085" s="198"/>
      <c r="I3085" s="15"/>
    </row>
    <row r="3086" spans="5:9" s="196" customFormat="1">
      <c r="E3086" s="197"/>
      <c r="F3086" s="15"/>
      <c r="G3086" s="198"/>
      <c r="I3086" s="15"/>
    </row>
    <row r="3087" spans="5:9" s="196" customFormat="1">
      <c r="E3087" s="197"/>
      <c r="F3087" s="15"/>
      <c r="G3087" s="198"/>
      <c r="I3087" s="15"/>
    </row>
    <row r="3088" spans="5:9" s="196" customFormat="1">
      <c r="E3088" s="197"/>
      <c r="F3088" s="15"/>
      <c r="G3088" s="198"/>
      <c r="I3088" s="15"/>
    </row>
    <row r="3089" spans="5:9" s="196" customFormat="1">
      <c r="E3089" s="197"/>
      <c r="F3089" s="15"/>
      <c r="G3089" s="198"/>
      <c r="I3089" s="15"/>
    </row>
    <row r="3090" spans="5:9" s="196" customFormat="1">
      <c r="E3090" s="197"/>
      <c r="F3090" s="15"/>
      <c r="G3090" s="198"/>
      <c r="I3090" s="15"/>
    </row>
    <row r="3091" spans="5:9" s="196" customFormat="1">
      <c r="E3091" s="197"/>
      <c r="F3091" s="15"/>
      <c r="G3091" s="198"/>
      <c r="I3091" s="15"/>
    </row>
    <row r="3092" spans="5:9" s="196" customFormat="1">
      <c r="E3092" s="197"/>
      <c r="F3092" s="15"/>
      <c r="G3092" s="198"/>
      <c r="I3092" s="15"/>
    </row>
    <row r="3093" spans="5:9" s="196" customFormat="1">
      <c r="E3093" s="197"/>
      <c r="F3093" s="15"/>
      <c r="G3093" s="198"/>
      <c r="I3093" s="15"/>
    </row>
    <row r="3094" spans="5:9" s="196" customFormat="1">
      <c r="E3094" s="197"/>
      <c r="F3094" s="15"/>
      <c r="G3094" s="198"/>
      <c r="I3094" s="15"/>
    </row>
    <row r="3095" spans="5:9" s="196" customFormat="1">
      <c r="E3095" s="197"/>
      <c r="F3095" s="15"/>
      <c r="G3095" s="198"/>
      <c r="I3095" s="15"/>
    </row>
    <row r="3096" spans="5:9" s="196" customFormat="1">
      <c r="E3096" s="197"/>
      <c r="F3096" s="15"/>
      <c r="G3096" s="198"/>
      <c r="I3096" s="15"/>
    </row>
    <row r="3097" spans="5:9" s="196" customFormat="1">
      <c r="E3097" s="197"/>
      <c r="F3097" s="15"/>
      <c r="G3097" s="198"/>
      <c r="I3097" s="15"/>
    </row>
    <row r="3098" spans="5:9" s="196" customFormat="1">
      <c r="E3098" s="197"/>
      <c r="F3098" s="15"/>
      <c r="G3098" s="198"/>
      <c r="I3098" s="15"/>
    </row>
    <row r="3099" spans="5:9" s="196" customFormat="1">
      <c r="E3099" s="197"/>
      <c r="F3099" s="15"/>
      <c r="G3099" s="198"/>
      <c r="I3099" s="15"/>
    </row>
    <row r="3100" spans="5:9" s="196" customFormat="1">
      <c r="E3100" s="197"/>
      <c r="F3100" s="15"/>
      <c r="G3100" s="198"/>
      <c r="I3100" s="15"/>
    </row>
    <row r="3101" spans="5:9" s="196" customFormat="1">
      <c r="E3101" s="197"/>
      <c r="F3101" s="15"/>
      <c r="G3101" s="198"/>
      <c r="I3101" s="15"/>
    </row>
    <row r="3102" spans="5:9" s="196" customFormat="1">
      <c r="E3102" s="197"/>
      <c r="F3102" s="15"/>
      <c r="G3102" s="198"/>
      <c r="I3102" s="15"/>
    </row>
    <row r="3103" spans="5:9" s="196" customFormat="1">
      <c r="E3103" s="197"/>
      <c r="F3103" s="15"/>
      <c r="G3103" s="198"/>
      <c r="I3103" s="15"/>
    </row>
    <row r="3104" spans="5:9" s="196" customFormat="1">
      <c r="E3104" s="197"/>
      <c r="F3104" s="15"/>
      <c r="G3104" s="198"/>
      <c r="I3104" s="15"/>
    </row>
    <row r="3105" spans="5:9" s="196" customFormat="1">
      <c r="E3105" s="197"/>
      <c r="F3105" s="15"/>
      <c r="G3105" s="198"/>
      <c r="I3105" s="15"/>
    </row>
    <row r="3106" spans="5:9" s="196" customFormat="1">
      <c r="E3106" s="197"/>
      <c r="F3106" s="15"/>
      <c r="G3106" s="198"/>
      <c r="I3106" s="15"/>
    </row>
    <row r="3107" spans="5:9" s="196" customFormat="1">
      <c r="E3107" s="197"/>
      <c r="F3107" s="15"/>
      <c r="G3107" s="198"/>
      <c r="I3107" s="15"/>
    </row>
    <row r="3108" spans="5:9" s="196" customFormat="1">
      <c r="E3108" s="197"/>
      <c r="F3108" s="15"/>
      <c r="G3108" s="198"/>
      <c r="I3108" s="15"/>
    </row>
    <row r="3109" spans="5:9" s="196" customFormat="1">
      <c r="E3109" s="197"/>
      <c r="F3109" s="15"/>
      <c r="G3109" s="198"/>
      <c r="I3109" s="15"/>
    </row>
    <row r="3110" spans="5:9" s="196" customFormat="1">
      <c r="E3110" s="197"/>
      <c r="F3110" s="15"/>
      <c r="G3110" s="198"/>
      <c r="I3110" s="15"/>
    </row>
    <row r="3111" spans="5:9" s="196" customFormat="1">
      <c r="E3111" s="197"/>
      <c r="F3111" s="15"/>
      <c r="G3111" s="198"/>
      <c r="I3111" s="15"/>
    </row>
    <row r="3112" spans="5:9" s="196" customFormat="1">
      <c r="E3112" s="197"/>
      <c r="F3112" s="15"/>
      <c r="G3112" s="198"/>
      <c r="I3112" s="15"/>
    </row>
    <row r="3113" spans="5:9" s="196" customFormat="1">
      <c r="E3113" s="197"/>
      <c r="F3113" s="15"/>
      <c r="G3113" s="198"/>
      <c r="I3113" s="15"/>
    </row>
    <row r="3114" spans="5:9" s="196" customFormat="1">
      <c r="E3114" s="197"/>
      <c r="F3114" s="15"/>
      <c r="G3114" s="198"/>
      <c r="I3114" s="15"/>
    </row>
    <row r="3115" spans="5:9" s="196" customFormat="1">
      <c r="E3115" s="197"/>
      <c r="F3115" s="15"/>
      <c r="G3115" s="198"/>
      <c r="I3115" s="15"/>
    </row>
    <row r="3116" spans="5:9" s="196" customFormat="1">
      <c r="E3116" s="197"/>
      <c r="F3116" s="15"/>
      <c r="G3116" s="198"/>
      <c r="I3116" s="15"/>
    </row>
    <row r="3117" spans="5:9" s="196" customFormat="1">
      <c r="E3117" s="197"/>
      <c r="F3117" s="15"/>
      <c r="G3117" s="198"/>
      <c r="I3117" s="15"/>
    </row>
    <row r="3118" spans="5:9" s="196" customFormat="1">
      <c r="E3118" s="197"/>
      <c r="F3118" s="15"/>
      <c r="G3118" s="198"/>
      <c r="I3118" s="15"/>
    </row>
    <row r="3119" spans="5:9" s="196" customFormat="1">
      <c r="E3119" s="197"/>
      <c r="F3119" s="15"/>
      <c r="G3119" s="198"/>
      <c r="I3119" s="15"/>
    </row>
    <row r="3120" spans="5:9" s="196" customFormat="1">
      <c r="E3120" s="197"/>
      <c r="F3120" s="15"/>
      <c r="G3120" s="198"/>
      <c r="I3120" s="15"/>
    </row>
    <row r="3121" spans="5:9" s="196" customFormat="1">
      <c r="E3121" s="197"/>
      <c r="F3121" s="15"/>
      <c r="G3121" s="198"/>
      <c r="I3121" s="15"/>
    </row>
    <row r="3122" spans="5:9" s="196" customFormat="1">
      <c r="E3122" s="197"/>
      <c r="F3122" s="15"/>
      <c r="G3122" s="198"/>
      <c r="I3122" s="15"/>
    </row>
    <row r="3123" spans="5:9" s="196" customFormat="1">
      <c r="E3123" s="197"/>
      <c r="F3123" s="15"/>
      <c r="G3123" s="198"/>
      <c r="I3123" s="15"/>
    </row>
    <row r="3124" spans="5:9" s="196" customFormat="1">
      <c r="E3124" s="197"/>
      <c r="F3124" s="15"/>
      <c r="G3124" s="198"/>
      <c r="I3124" s="15"/>
    </row>
    <row r="3125" spans="5:9" s="196" customFormat="1">
      <c r="E3125" s="197"/>
      <c r="F3125" s="15"/>
      <c r="G3125" s="198"/>
      <c r="I3125" s="15"/>
    </row>
    <row r="3126" spans="5:9" s="196" customFormat="1">
      <c r="E3126" s="197"/>
      <c r="F3126" s="15"/>
      <c r="G3126" s="198"/>
      <c r="I3126" s="15"/>
    </row>
    <row r="3127" spans="5:9" s="196" customFormat="1">
      <c r="E3127" s="197"/>
      <c r="F3127" s="15"/>
      <c r="G3127" s="198"/>
      <c r="I3127" s="15"/>
    </row>
    <row r="3128" spans="5:9" s="196" customFormat="1">
      <c r="E3128" s="197"/>
      <c r="F3128" s="15"/>
      <c r="G3128" s="198"/>
      <c r="I3128" s="15"/>
    </row>
    <row r="3129" spans="5:9" s="196" customFormat="1">
      <c r="E3129" s="197"/>
      <c r="F3129" s="15"/>
      <c r="G3129" s="198"/>
      <c r="I3129" s="15"/>
    </row>
    <row r="3130" spans="5:9" s="196" customFormat="1">
      <c r="E3130" s="197"/>
      <c r="F3130" s="15"/>
      <c r="G3130" s="198"/>
      <c r="I3130" s="15"/>
    </row>
    <row r="3131" spans="5:9" s="196" customFormat="1">
      <c r="E3131" s="197"/>
      <c r="F3131" s="15"/>
      <c r="G3131" s="198"/>
      <c r="I3131" s="15"/>
    </row>
    <row r="3132" spans="5:9" s="196" customFormat="1">
      <c r="E3132" s="197"/>
      <c r="F3132" s="15"/>
      <c r="G3132" s="198"/>
      <c r="I3132" s="15"/>
    </row>
    <row r="3133" spans="5:9" s="196" customFormat="1">
      <c r="E3133" s="197"/>
      <c r="F3133" s="15"/>
      <c r="G3133" s="198"/>
      <c r="I3133" s="15"/>
    </row>
    <row r="3134" spans="5:9" s="196" customFormat="1">
      <c r="E3134" s="197"/>
      <c r="F3134" s="15"/>
      <c r="G3134" s="198"/>
      <c r="I3134" s="15"/>
    </row>
    <row r="3135" spans="5:9" s="196" customFormat="1">
      <c r="E3135" s="197"/>
      <c r="F3135" s="15"/>
      <c r="G3135" s="198"/>
      <c r="I3135" s="15"/>
    </row>
    <row r="3136" spans="5:9" s="196" customFormat="1">
      <c r="E3136" s="197"/>
      <c r="F3136" s="15"/>
      <c r="G3136" s="198"/>
      <c r="I3136" s="15"/>
    </row>
    <row r="3137" spans="5:9" s="196" customFormat="1">
      <c r="E3137" s="197"/>
      <c r="F3137" s="15"/>
      <c r="G3137" s="198"/>
      <c r="I3137" s="15"/>
    </row>
    <row r="3138" spans="5:9" s="196" customFormat="1">
      <c r="E3138" s="197"/>
      <c r="F3138" s="15"/>
      <c r="G3138" s="198"/>
      <c r="I3138" s="15"/>
    </row>
    <row r="3139" spans="5:9" s="196" customFormat="1">
      <c r="E3139" s="197"/>
      <c r="F3139" s="15"/>
      <c r="G3139" s="198"/>
      <c r="I3139" s="15"/>
    </row>
    <row r="3140" spans="5:9" s="196" customFormat="1">
      <c r="E3140" s="197"/>
      <c r="F3140" s="15"/>
      <c r="G3140" s="198"/>
      <c r="I3140" s="15"/>
    </row>
    <row r="3141" spans="5:9" s="196" customFormat="1">
      <c r="E3141" s="197"/>
      <c r="F3141" s="15"/>
      <c r="G3141" s="198"/>
      <c r="I3141" s="15"/>
    </row>
    <row r="3142" spans="5:9" s="196" customFormat="1">
      <c r="E3142" s="197"/>
      <c r="F3142" s="15"/>
      <c r="G3142" s="198"/>
      <c r="I3142" s="15"/>
    </row>
    <row r="3143" spans="5:9" s="196" customFormat="1">
      <c r="E3143" s="197"/>
      <c r="F3143" s="15"/>
      <c r="G3143" s="198"/>
      <c r="I3143" s="15"/>
    </row>
    <row r="3144" spans="5:9" s="196" customFormat="1">
      <c r="E3144" s="197"/>
      <c r="F3144" s="15"/>
      <c r="G3144" s="198"/>
      <c r="I3144" s="15"/>
    </row>
    <row r="3145" spans="5:9" s="196" customFormat="1">
      <c r="E3145" s="197"/>
      <c r="F3145" s="15"/>
      <c r="G3145" s="198"/>
      <c r="I3145" s="15"/>
    </row>
    <row r="3146" spans="5:9" s="196" customFormat="1">
      <c r="E3146" s="197"/>
      <c r="F3146" s="15"/>
      <c r="G3146" s="198"/>
      <c r="I3146" s="15"/>
    </row>
    <row r="3147" spans="5:9" s="196" customFormat="1">
      <c r="E3147" s="197"/>
      <c r="F3147" s="15"/>
      <c r="G3147" s="198"/>
      <c r="I3147" s="15"/>
    </row>
    <row r="3148" spans="5:9" s="196" customFormat="1">
      <c r="E3148" s="197"/>
      <c r="F3148" s="15"/>
      <c r="G3148" s="198"/>
      <c r="I3148" s="15"/>
    </row>
    <row r="3149" spans="5:9" s="196" customFormat="1">
      <c r="E3149" s="197"/>
      <c r="F3149" s="15"/>
      <c r="G3149" s="198"/>
      <c r="I3149" s="15"/>
    </row>
    <row r="3150" spans="5:9" s="196" customFormat="1">
      <c r="E3150" s="197"/>
      <c r="F3150" s="15"/>
      <c r="G3150" s="198"/>
      <c r="I3150" s="15"/>
    </row>
    <row r="3151" spans="5:9" s="196" customFormat="1">
      <c r="E3151" s="197"/>
      <c r="F3151" s="15"/>
      <c r="G3151" s="198"/>
      <c r="I3151" s="15"/>
    </row>
    <row r="3152" spans="5:9" s="196" customFormat="1">
      <c r="E3152" s="197"/>
      <c r="F3152" s="15"/>
      <c r="G3152" s="198"/>
      <c r="I3152" s="15"/>
    </row>
    <row r="3153" spans="5:9" s="196" customFormat="1">
      <c r="E3153" s="197"/>
      <c r="F3153" s="15"/>
      <c r="G3153" s="198"/>
      <c r="I3153" s="15"/>
    </row>
    <row r="3154" spans="5:9" s="196" customFormat="1">
      <c r="E3154" s="197"/>
      <c r="F3154" s="15"/>
      <c r="G3154" s="198"/>
      <c r="I3154" s="15"/>
    </row>
    <row r="3155" spans="5:9" s="196" customFormat="1">
      <c r="E3155" s="197"/>
      <c r="F3155" s="15"/>
      <c r="G3155" s="198"/>
      <c r="I3155" s="15"/>
    </row>
    <row r="3156" spans="5:9" s="196" customFormat="1">
      <c r="E3156" s="197"/>
      <c r="F3156" s="15"/>
      <c r="G3156" s="198"/>
      <c r="I3156" s="15"/>
    </row>
    <row r="3157" spans="5:9" s="196" customFormat="1">
      <c r="E3157" s="197"/>
      <c r="F3157" s="15"/>
      <c r="G3157" s="198"/>
      <c r="I3157" s="15"/>
    </row>
    <row r="3158" spans="5:9" s="196" customFormat="1">
      <c r="E3158" s="197"/>
      <c r="F3158" s="15"/>
      <c r="G3158" s="198"/>
      <c r="I3158" s="15"/>
    </row>
    <row r="3159" spans="5:9" s="196" customFormat="1">
      <c r="E3159" s="197"/>
      <c r="F3159" s="15"/>
      <c r="G3159" s="198"/>
      <c r="I3159" s="15"/>
    </row>
    <row r="3160" spans="5:9" s="196" customFormat="1">
      <c r="E3160" s="197"/>
      <c r="F3160" s="15"/>
      <c r="G3160" s="198"/>
      <c r="I3160" s="15"/>
    </row>
    <row r="3161" spans="5:9" s="196" customFormat="1">
      <c r="E3161" s="197"/>
      <c r="F3161" s="15"/>
      <c r="G3161" s="198"/>
      <c r="I3161" s="15"/>
    </row>
    <row r="3162" spans="5:9" s="196" customFormat="1">
      <c r="E3162" s="197"/>
      <c r="F3162" s="15"/>
      <c r="G3162" s="198"/>
      <c r="I3162" s="15"/>
    </row>
    <row r="3163" spans="5:9" s="196" customFormat="1">
      <c r="E3163" s="197"/>
      <c r="F3163" s="15"/>
      <c r="G3163" s="198"/>
      <c r="I3163" s="15"/>
    </row>
    <row r="3164" spans="5:9" s="196" customFormat="1">
      <c r="E3164" s="197"/>
      <c r="F3164" s="15"/>
      <c r="G3164" s="198"/>
      <c r="I3164" s="15"/>
    </row>
    <row r="3165" spans="5:9" s="196" customFormat="1">
      <c r="E3165" s="197"/>
      <c r="F3165" s="15"/>
      <c r="G3165" s="198"/>
      <c r="I3165" s="15"/>
    </row>
    <row r="3166" spans="5:9" s="196" customFormat="1">
      <c r="E3166" s="197"/>
      <c r="F3166" s="15"/>
      <c r="G3166" s="198"/>
      <c r="I3166" s="15"/>
    </row>
    <row r="3167" spans="5:9" s="196" customFormat="1">
      <c r="E3167" s="197"/>
      <c r="F3167" s="15"/>
      <c r="G3167" s="198"/>
      <c r="I3167" s="15"/>
    </row>
    <row r="3168" spans="5:9" s="196" customFormat="1">
      <c r="E3168" s="197"/>
      <c r="F3168" s="15"/>
      <c r="G3168" s="198"/>
      <c r="I3168" s="15"/>
    </row>
    <row r="3169" spans="5:9" s="196" customFormat="1">
      <c r="E3169" s="197"/>
      <c r="F3169" s="15"/>
      <c r="G3169" s="198"/>
      <c r="I3169" s="15"/>
    </row>
    <row r="3170" spans="5:9" s="196" customFormat="1">
      <c r="E3170" s="197"/>
      <c r="F3170" s="15"/>
      <c r="G3170" s="198"/>
      <c r="I3170" s="15"/>
    </row>
    <row r="3171" spans="5:9" s="196" customFormat="1">
      <c r="E3171" s="197"/>
      <c r="F3171" s="15"/>
      <c r="G3171" s="198"/>
      <c r="I3171" s="15"/>
    </row>
    <row r="3172" spans="5:9" s="196" customFormat="1">
      <c r="E3172" s="197"/>
      <c r="F3172" s="15"/>
      <c r="G3172" s="198"/>
      <c r="I3172" s="15"/>
    </row>
    <row r="3173" spans="5:9" s="196" customFormat="1">
      <c r="E3173" s="197"/>
      <c r="F3173" s="15"/>
      <c r="G3173" s="198"/>
      <c r="I3173" s="15"/>
    </row>
    <row r="3174" spans="5:9" s="196" customFormat="1">
      <c r="E3174" s="197"/>
      <c r="F3174" s="15"/>
      <c r="G3174" s="198"/>
      <c r="I3174" s="15"/>
    </row>
    <row r="3175" spans="5:9" s="196" customFormat="1">
      <c r="E3175" s="197"/>
      <c r="F3175" s="15"/>
      <c r="G3175" s="198"/>
      <c r="I3175" s="15"/>
    </row>
    <row r="3176" spans="5:9" s="196" customFormat="1">
      <c r="E3176" s="197"/>
      <c r="F3176" s="15"/>
      <c r="G3176" s="198"/>
      <c r="I3176" s="15"/>
    </row>
    <row r="3177" spans="5:9" s="196" customFormat="1">
      <c r="E3177" s="197"/>
      <c r="F3177" s="15"/>
      <c r="G3177" s="198"/>
      <c r="I3177" s="15"/>
    </row>
    <row r="3178" spans="5:9" s="196" customFormat="1">
      <c r="E3178" s="197"/>
      <c r="F3178" s="15"/>
      <c r="G3178" s="198"/>
      <c r="I3178" s="15"/>
    </row>
    <row r="3179" spans="5:9" s="196" customFormat="1">
      <c r="E3179" s="197"/>
      <c r="F3179" s="15"/>
      <c r="G3179" s="198"/>
      <c r="I3179" s="15"/>
    </row>
    <row r="3180" spans="5:9" s="196" customFormat="1">
      <c r="E3180" s="197"/>
      <c r="F3180" s="15"/>
      <c r="G3180" s="198"/>
      <c r="I3180" s="15"/>
    </row>
    <row r="3181" spans="5:9" s="196" customFormat="1">
      <c r="E3181" s="197"/>
      <c r="F3181" s="15"/>
      <c r="G3181" s="198"/>
      <c r="I3181" s="15"/>
    </row>
    <row r="3182" spans="5:9" s="196" customFormat="1">
      <c r="E3182" s="197"/>
      <c r="F3182" s="15"/>
      <c r="G3182" s="198"/>
      <c r="I3182" s="15"/>
    </row>
    <row r="3183" spans="5:9" s="196" customFormat="1">
      <c r="E3183" s="197"/>
      <c r="F3183" s="15"/>
      <c r="G3183" s="198"/>
      <c r="I3183" s="15"/>
    </row>
    <row r="3184" spans="5:9" s="196" customFormat="1">
      <c r="E3184" s="197"/>
      <c r="F3184" s="15"/>
      <c r="G3184" s="198"/>
      <c r="I3184" s="15"/>
    </row>
    <row r="3185" spans="5:9" s="196" customFormat="1">
      <c r="E3185" s="197"/>
      <c r="F3185" s="15"/>
      <c r="G3185" s="198"/>
      <c r="I3185" s="15"/>
    </row>
    <row r="3186" spans="5:9" s="196" customFormat="1">
      <c r="E3186" s="197"/>
      <c r="F3186" s="15"/>
      <c r="G3186" s="198"/>
      <c r="I3186" s="15"/>
    </row>
    <row r="3187" spans="5:9" s="196" customFormat="1">
      <c r="E3187" s="197"/>
      <c r="F3187" s="15"/>
      <c r="G3187" s="198"/>
      <c r="I3187" s="15"/>
    </row>
    <row r="3188" spans="5:9" s="196" customFormat="1">
      <c r="E3188" s="197"/>
      <c r="F3188" s="15"/>
      <c r="G3188" s="198"/>
      <c r="I3188" s="15"/>
    </row>
    <row r="3189" spans="5:9" s="196" customFormat="1">
      <c r="E3189" s="197"/>
      <c r="F3189" s="15"/>
      <c r="G3189" s="198"/>
      <c r="I3189" s="15"/>
    </row>
    <row r="3190" spans="5:9" s="196" customFormat="1">
      <c r="E3190" s="197"/>
      <c r="F3190" s="15"/>
      <c r="G3190" s="198"/>
      <c r="I3190" s="15"/>
    </row>
    <row r="3191" spans="5:9" s="196" customFormat="1">
      <c r="E3191" s="197"/>
      <c r="F3191" s="15"/>
      <c r="G3191" s="198"/>
      <c r="I3191" s="15"/>
    </row>
    <row r="3192" spans="5:9" s="196" customFormat="1">
      <c r="E3192" s="197"/>
      <c r="F3192" s="15"/>
      <c r="G3192" s="198"/>
      <c r="I3192" s="15"/>
    </row>
    <row r="3193" spans="5:9" s="196" customFormat="1">
      <c r="E3193" s="197"/>
      <c r="F3193" s="15"/>
      <c r="G3193" s="198"/>
      <c r="I3193" s="15"/>
    </row>
    <row r="3194" spans="5:9" s="196" customFormat="1">
      <c r="E3194" s="197"/>
      <c r="F3194" s="15"/>
      <c r="G3194" s="198"/>
      <c r="I3194" s="15"/>
    </row>
    <row r="3195" spans="5:9" s="196" customFormat="1">
      <c r="E3195" s="197"/>
      <c r="F3195" s="15"/>
      <c r="G3195" s="198"/>
      <c r="I3195" s="15"/>
    </row>
    <row r="3196" spans="5:9" s="196" customFormat="1">
      <c r="E3196" s="197"/>
      <c r="F3196" s="15"/>
      <c r="G3196" s="198"/>
      <c r="I3196" s="15"/>
    </row>
    <row r="3197" spans="5:9" s="196" customFormat="1">
      <c r="E3197" s="197"/>
      <c r="F3197" s="15"/>
      <c r="G3197" s="198"/>
      <c r="I3197" s="15"/>
    </row>
    <row r="3198" spans="5:9" s="196" customFormat="1">
      <c r="E3198" s="197"/>
      <c r="F3198" s="15"/>
      <c r="G3198" s="198"/>
      <c r="I3198" s="15"/>
    </row>
    <row r="3199" spans="5:9" s="196" customFormat="1">
      <c r="E3199" s="197"/>
      <c r="F3199" s="15"/>
      <c r="G3199" s="198"/>
      <c r="I3199" s="15"/>
    </row>
    <row r="3200" spans="5:9" s="196" customFormat="1">
      <c r="E3200" s="197"/>
      <c r="F3200" s="15"/>
      <c r="G3200" s="198"/>
      <c r="I3200" s="15"/>
    </row>
    <row r="3201" spans="5:9" s="196" customFormat="1">
      <c r="E3201" s="197"/>
      <c r="F3201" s="15"/>
      <c r="G3201" s="198"/>
      <c r="I3201" s="15"/>
    </row>
    <row r="3202" spans="5:9" s="196" customFormat="1">
      <c r="E3202" s="197"/>
      <c r="F3202" s="15"/>
      <c r="G3202" s="198"/>
      <c r="I3202" s="15"/>
    </row>
    <row r="3203" spans="5:9" s="196" customFormat="1">
      <c r="E3203" s="197"/>
      <c r="F3203" s="15"/>
      <c r="G3203" s="198"/>
      <c r="I3203" s="15"/>
    </row>
    <row r="3204" spans="5:9" s="196" customFormat="1">
      <c r="E3204" s="197"/>
      <c r="F3204" s="15"/>
      <c r="G3204" s="198"/>
      <c r="I3204" s="15"/>
    </row>
    <row r="3205" spans="5:9" s="196" customFormat="1">
      <c r="E3205" s="197"/>
      <c r="F3205" s="15"/>
      <c r="G3205" s="198"/>
      <c r="I3205" s="15"/>
    </row>
    <row r="3206" spans="5:9" s="196" customFormat="1">
      <c r="E3206" s="197"/>
      <c r="F3206" s="15"/>
      <c r="G3206" s="198"/>
      <c r="I3206" s="15"/>
    </row>
    <row r="3207" spans="5:9" s="196" customFormat="1">
      <c r="E3207" s="197"/>
      <c r="F3207" s="15"/>
      <c r="G3207" s="198"/>
      <c r="I3207" s="15"/>
    </row>
    <row r="3208" spans="5:9" s="196" customFormat="1">
      <c r="E3208" s="197"/>
      <c r="F3208" s="15"/>
      <c r="G3208" s="198"/>
      <c r="I3208" s="15"/>
    </row>
    <row r="3209" spans="5:9" s="196" customFormat="1">
      <c r="E3209" s="197"/>
      <c r="F3209" s="15"/>
      <c r="G3209" s="198"/>
      <c r="I3209" s="15"/>
    </row>
    <row r="3210" spans="5:9" s="196" customFormat="1">
      <c r="E3210" s="197"/>
      <c r="F3210" s="15"/>
      <c r="G3210" s="198"/>
      <c r="I3210" s="15"/>
    </row>
    <row r="3211" spans="5:9" s="196" customFormat="1">
      <c r="E3211" s="197"/>
      <c r="F3211" s="15"/>
      <c r="G3211" s="198"/>
      <c r="I3211" s="15"/>
    </row>
    <row r="3212" spans="5:9" s="196" customFormat="1">
      <c r="E3212" s="197"/>
      <c r="F3212" s="15"/>
      <c r="G3212" s="198"/>
      <c r="I3212" s="15"/>
    </row>
    <row r="3213" spans="5:9" s="196" customFormat="1">
      <c r="E3213" s="197"/>
      <c r="F3213" s="15"/>
      <c r="G3213" s="198"/>
      <c r="I3213" s="15"/>
    </row>
    <row r="3214" spans="5:9" s="196" customFormat="1">
      <c r="E3214" s="197"/>
      <c r="F3214" s="15"/>
      <c r="G3214" s="198"/>
      <c r="I3214" s="15"/>
    </row>
    <row r="3215" spans="5:9" s="196" customFormat="1">
      <c r="E3215" s="197"/>
      <c r="F3215" s="15"/>
      <c r="G3215" s="198"/>
      <c r="I3215" s="15"/>
    </row>
    <row r="3216" spans="5:9" s="196" customFormat="1">
      <c r="E3216" s="197"/>
      <c r="F3216" s="15"/>
      <c r="G3216" s="198"/>
      <c r="I3216" s="15"/>
    </row>
    <row r="3217" spans="5:9" s="196" customFormat="1">
      <c r="E3217" s="197"/>
      <c r="F3217" s="15"/>
      <c r="G3217" s="198"/>
      <c r="I3217" s="15"/>
    </row>
    <row r="3218" spans="5:9" s="196" customFormat="1">
      <c r="E3218" s="197"/>
      <c r="F3218" s="15"/>
      <c r="G3218" s="198"/>
      <c r="I3218" s="15"/>
    </row>
    <row r="3219" spans="5:9" s="196" customFormat="1">
      <c r="E3219" s="197"/>
      <c r="F3219" s="15"/>
      <c r="G3219" s="198"/>
      <c r="I3219" s="15"/>
    </row>
    <row r="3220" spans="5:9" s="196" customFormat="1">
      <c r="E3220" s="197"/>
      <c r="F3220" s="15"/>
      <c r="G3220" s="198"/>
      <c r="I3220" s="15"/>
    </row>
    <row r="3221" spans="5:9" s="196" customFormat="1">
      <c r="E3221" s="197"/>
      <c r="F3221" s="15"/>
      <c r="G3221" s="198"/>
      <c r="I3221" s="15"/>
    </row>
    <row r="3222" spans="5:9" s="196" customFormat="1">
      <c r="E3222" s="197"/>
      <c r="F3222" s="15"/>
      <c r="G3222" s="198"/>
      <c r="I3222" s="15"/>
    </row>
    <row r="3223" spans="5:9" s="196" customFormat="1">
      <c r="E3223" s="197"/>
      <c r="F3223" s="15"/>
      <c r="G3223" s="198"/>
      <c r="I3223" s="15"/>
    </row>
    <row r="3224" spans="5:9" s="196" customFormat="1">
      <c r="E3224" s="197"/>
      <c r="F3224" s="15"/>
      <c r="G3224" s="198"/>
      <c r="I3224" s="15"/>
    </row>
    <row r="3225" spans="5:9" s="196" customFormat="1">
      <c r="E3225" s="197"/>
      <c r="F3225" s="15"/>
      <c r="G3225" s="198"/>
      <c r="I3225" s="15"/>
    </row>
    <row r="3226" spans="5:9" s="196" customFormat="1">
      <c r="E3226" s="197"/>
      <c r="F3226" s="15"/>
      <c r="G3226" s="198"/>
      <c r="I3226" s="15"/>
    </row>
    <row r="3227" spans="5:9" s="196" customFormat="1">
      <c r="E3227" s="197"/>
      <c r="F3227" s="15"/>
      <c r="G3227" s="198"/>
      <c r="I3227" s="15"/>
    </row>
    <row r="3228" spans="5:9" s="196" customFormat="1">
      <c r="E3228" s="197"/>
      <c r="F3228" s="15"/>
      <c r="G3228" s="198"/>
      <c r="I3228" s="15"/>
    </row>
    <row r="3229" spans="5:9" s="196" customFormat="1">
      <c r="E3229" s="197"/>
      <c r="F3229" s="15"/>
      <c r="G3229" s="198"/>
      <c r="I3229" s="15"/>
    </row>
    <row r="3230" spans="5:9" s="196" customFormat="1">
      <c r="E3230" s="197"/>
      <c r="F3230" s="15"/>
      <c r="G3230" s="198"/>
      <c r="I3230" s="15"/>
    </row>
    <row r="3231" spans="5:9" s="196" customFormat="1">
      <c r="E3231" s="197"/>
      <c r="F3231" s="15"/>
      <c r="G3231" s="198"/>
      <c r="I3231" s="15"/>
    </row>
    <row r="3232" spans="5:9" s="196" customFormat="1">
      <c r="E3232" s="197"/>
      <c r="F3232" s="15"/>
      <c r="G3232" s="198"/>
      <c r="I3232" s="15"/>
    </row>
    <row r="3233" spans="5:9" s="196" customFormat="1">
      <c r="E3233" s="197"/>
      <c r="F3233" s="15"/>
      <c r="G3233" s="198"/>
      <c r="I3233" s="15"/>
    </row>
    <row r="3234" spans="5:9" s="196" customFormat="1">
      <c r="E3234" s="197"/>
      <c r="F3234" s="15"/>
      <c r="G3234" s="198"/>
      <c r="I3234" s="15"/>
    </row>
    <row r="3235" spans="5:9" s="196" customFormat="1">
      <c r="E3235" s="197"/>
      <c r="F3235" s="15"/>
      <c r="G3235" s="198"/>
      <c r="I3235" s="15"/>
    </row>
    <row r="3236" spans="5:9" s="196" customFormat="1">
      <c r="E3236" s="197"/>
      <c r="F3236" s="15"/>
      <c r="G3236" s="198"/>
      <c r="I3236" s="15"/>
    </row>
    <row r="3237" spans="5:9" s="196" customFormat="1">
      <c r="E3237" s="197"/>
      <c r="F3237" s="15"/>
      <c r="G3237" s="198"/>
      <c r="I3237" s="15"/>
    </row>
    <row r="3238" spans="5:9" s="196" customFormat="1">
      <c r="E3238" s="197"/>
      <c r="F3238" s="15"/>
      <c r="G3238" s="198"/>
      <c r="I3238" s="15"/>
    </row>
    <row r="3239" spans="5:9" s="196" customFormat="1">
      <c r="E3239" s="197"/>
      <c r="F3239" s="15"/>
      <c r="G3239" s="198"/>
      <c r="I3239" s="15"/>
    </row>
    <row r="3240" spans="5:9" s="196" customFormat="1">
      <c r="E3240" s="197"/>
      <c r="F3240" s="15"/>
      <c r="G3240" s="198"/>
      <c r="I3240" s="15"/>
    </row>
    <row r="3241" spans="5:9" s="196" customFormat="1">
      <c r="E3241" s="197"/>
      <c r="F3241" s="15"/>
      <c r="G3241" s="198"/>
      <c r="I3241" s="15"/>
    </row>
    <row r="3242" spans="5:9" s="196" customFormat="1">
      <c r="E3242" s="197"/>
      <c r="F3242" s="15"/>
      <c r="G3242" s="198"/>
      <c r="I3242" s="15"/>
    </row>
    <row r="3243" spans="5:9" s="196" customFormat="1">
      <c r="E3243" s="197"/>
      <c r="F3243" s="15"/>
      <c r="G3243" s="198"/>
      <c r="I3243" s="15"/>
    </row>
    <row r="3244" spans="5:9" s="196" customFormat="1">
      <c r="E3244" s="197"/>
      <c r="F3244" s="15"/>
      <c r="G3244" s="198"/>
      <c r="I3244" s="15"/>
    </row>
    <row r="3245" spans="5:9" s="196" customFormat="1">
      <c r="E3245" s="197"/>
      <c r="F3245" s="15"/>
      <c r="G3245" s="198"/>
      <c r="I3245" s="15"/>
    </row>
    <row r="3246" spans="5:9" s="196" customFormat="1">
      <c r="E3246" s="197"/>
      <c r="F3246" s="15"/>
      <c r="G3246" s="198"/>
      <c r="I3246" s="15"/>
    </row>
    <row r="3247" spans="5:9" s="196" customFormat="1">
      <c r="E3247" s="197"/>
      <c r="F3247" s="15"/>
      <c r="G3247" s="198"/>
      <c r="I3247" s="15"/>
    </row>
    <row r="3248" spans="5:9" s="196" customFormat="1">
      <c r="E3248" s="197"/>
      <c r="F3248" s="15"/>
      <c r="G3248" s="198"/>
      <c r="I3248" s="15"/>
    </row>
    <row r="3249" spans="5:9" s="196" customFormat="1">
      <c r="E3249" s="197"/>
      <c r="F3249" s="15"/>
      <c r="G3249" s="198"/>
      <c r="I3249" s="15"/>
    </row>
    <row r="3250" spans="5:9" s="196" customFormat="1">
      <c r="E3250" s="197"/>
      <c r="F3250" s="15"/>
      <c r="G3250" s="198"/>
      <c r="I3250" s="15"/>
    </row>
    <row r="3251" spans="5:9" s="196" customFormat="1">
      <c r="E3251" s="197"/>
      <c r="F3251" s="15"/>
      <c r="G3251" s="198"/>
      <c r="I3251" s="15"/>
    </row>
    <row r="3252" spans="5:9" s="196" customFormat="1">
      <c r="E3252" s="197"/>
      <c r="F3252" s="15"/>
      <c r="G3252" s="198"/>
      <c r="I3252" s="15"/>
    </row>
    <row r="3253" spans="5:9" s="196" customFormat="1">
      <c r="E3253" s="197"/>
      <c r="F3253" s="15"/>
      <c r="G3253" s="198"/>
      <c r="I3253" s="15"/>
    </row>
    <row r="3254" spans="5:9" s="196" customFormat="1">
      <c r="E3254" s="197"/>
      <c r="F3254" s="15"/>
      <c r="G3254" s="198"/>
      <c r="I3254" s="15"/>
    </row>
    <row r="3255" spans="5:9" s="196" customFormat="1">
      <c r="E3255" s="197"/>
      <c r="F3255" s="15"/>
      <c r="G3255" s="198"/>
      <c r="I3255" s="15"/>
    </row>
    <row r="3256" spans="5:9" s="196" customFormat="1">
      <c r="E3256" s="197"/>
      <c r="F3256" s="15"/>
      <c r="G3256" s="198"/>
      <c r="I3256" s="15"/>
    </row>
    <row r="3257" spans="5:9" s="196" customFormat="1">
      <c r="E3257" s="197"/>
      <c r="F3257" s="15"/>
      <c r="G3257" s="198"/>
      <c r="I3257" s="15"/>
    </row>
    <row r="3258" spans="5:9" s="196" customFormat="1">
      <c r="E3258" s="197"/>
      <c r="F3258" s="15"/>
      <c r="G3258" s="198"/>
      <c r="I3258" s="15"/>
    </row>
    <row r="3259" spans="5:9" s="196" customFormat="1">
      <c r="E3259" s="197"/>
      <c r="F3259" s="15"/>
      <c r="G3259" s="198"/>
      <c r="I3259" s="15"/>
    </row>
    <row r="3260" spans="5:9" s="196" customFormat="1">
      <c r="E3260" s="197"/>
      <c r="F3260" s="15"/>
      <c r="G3260" s="198"/>
      <c r="I3260" s="15"/>
    </row>
    <row r="3261" spans="5:9" s="196" customFormat="1">
      <c r="E3261" s="197"/>
      <c r="F3261" s="15"/>
      <c r="G3261" s="198"/>
      <c r="I3261" s="15"/>
    </row>
    <row r="3262" spans="5:9" s="196" customFormat="1">
      <c r="E3262" s="197"/>
      <c r="F3262" s="15"/>
      <c r="G3262" s="198"/>
      <c r="I3262" s="15"/>
    </row>
    <row r="3263" spans="5:9" s="196" customFormat="1">
      <c r="E3263" s="197"/>
      <c r="F3263" s="15"/>
      <c r="G3263" s="198"/>
      <c r="I3263" s="15"/>
    </row>
    <row r="3264" spans="5:9" s="196" customFormat="1">
      <c r="E3264" s="197"/>
      <c r="F3264" s="15"/>
      <c r="G3264" s="198"/>
      <c r="I3264" s="15"/>
    </row>
    <row r="3265" spans="5:9" s="196" customFormat="1">
      <c r="E3265" s="197"/>
      <c r="F3265" s="15"/>
      <c r="G3265" s="198"/>
      <c r="I3265" s="15"/>
    </row>
    <row r="3266" spans="5:9" s="196" customFormat="1">
      <c r="E3266" s="197"/>
      <c r="F3266" s="15"/>
      <c r="G3266" s="198"/>
      <c r="I3266" s="15"/>
    </row>
    <row r="3267" spans="5:9" s="196" customFormat="1">
      <c r="E3267" s="197"/>
      <c r="F3267" s="15"/>
      <c r="G3267" s="198"/>
      <c r="I3267" s="15"/>
    </row>
    <row r="3268" spans="5:9" s="196" customFormat="1">
      <c r="E3268" s="197"/>
      <c r="F3268" s="15"/>
      <c r="G3268" s="198"/>
      <c r="I3268" s="15"/>
    </row>
    <row r="3269" spans="5:9" s="196" customFormat="1">
      <c r="E3269" s="197"/>
      <c r="F3269" s="15"/>
      <c r="G3269" s="198"/>
      <c r="I3269" s="15"/>
    </row>
    <row r="3270" spans="5:9" s="196" customFormat="1">
      <c r="E3270" s="197"/>
      <c r="F3270" s="15"/>
      <c r="G3270" s="198"/>
      <c r="I3270" s="15"/>
    </row>
    <row r="3271" spans="5:9" s="196" customFormat="1">
      <c r="E3271" s="197"/>
      <c r="F3271" s="15"/>
      <c r="G3271" s="198"/>
      <c r="I3271" s="15"/>
    </row>
    <row r="3272" spans="5:9" s="196" customFormat="1">
      <c r="E3272" s="197"/>
      <c r="F3272" s="15"/>
      <c r="G3272" s="198"/>
      <c r="I3272" s="15"/>
    </row>
    <row r="3273" spans="5:9" s="196" customFormat="1">
      <c r="E3273" s="197"/>
      <c r="F3273" s="15"/>
      <c r="G3273" s="198"/>
      <c r="I3273" s="15"/>
    </row>
    <row r="3274" spans="5:9" s="196" customFormat="1">
      <c r="E3274" s="197"/>
      <c r="F3274" s="15"/>
      <c r="G3274" s="198"/>
      <c r="I3274" s="15"/>
    </row>
    <row r="3275" spans="5:9" s="196" customFormat="1">
      <c r="E3275" s="197"/>
      <c r="F3275" s="15"/>
      <c r="G3275" s="198"/>
      <c r="I3275" s="15"/>
    </row>
    <row r="3276" spans="5:9" s="196" customFormat="1">
      <c r="E3276" s="197"/>
      <c r="F3276" s="15"/>
      <c r="G3276" s="198"/>
      <c r="I3276" s="15"/>
    </row>
    <row r="3277" spans="5:9" s="196" customFormat="1">
      <c r="E3277" s="197"/>
      <c r="F3277" s="15"/>
      <c r="G3277" s="198"/>
      <c r="I3277" s="15"/>
    </row>
    <row r="3278" spans="5:9" s="196" customFormat="1">
      <c r="E3278" s="197"/>
      <c r="F3278" s="15"/>
      <c r="G3278" s="198"/>
      <c r="I3278" s="15"/>
    </row>
    <row r="3279" spans="5:9" s="196" customFormat="1">
      <c r="E3279" s="197"/>
      <c r="F3279" s="15"/>
      <c r="G3279" s="198"/>
      <c r="I3279" s="15"/>
    </row>
    <row r="3280" spans="5:9" s="196" customFormat="1">
      <c r="E3280" s="197"/>
      <c r="F3280" s="15"/>
      <c r="G3280" s="198"/>
      <c r="I3280" s="15"/>
    </row>
    <row r="3281" spans="5:9" s="196" customFormat="1">
      <c r="E3281" s="197"/>
      <c r="F3281" s="15"/>
      <c r="G3281" s="198"/>
      <c r="I3281" s="15"/>
    </row>
    <row r="3282" spans="5:9" s="196" customFormat="1">
      <c r="E3282" s="197"/>
      <c r="F3282" s="15"/>
      <c r="G3282" s="198"/>
      <c r="I3282" s="15"/>
    </row>
    <row r="3283" spans="5:9" s="196" customFormat="1">
      <c r="E3283" s="197"/>
      <c r="F3283" s="15"/>
      <c r="G3283" s="198"/>
      <c r="I3283" s="15"/>
    </row>
    <row r="3284" spans="5:9" s="196" customFormat="1">
      <c r="E3284" s="197"/>
      <c r="F3284" s="15"/>
      <c r="G3284" s="198"/>
      <c r="I3284" s="15"/>
    </row>
    <row r="3285" spans="5:9" s="196" customFormat="1">
      <c r="E3285" s="197"/>
      <c r="F3285" s="15"/>
      <c r="G3285" s="198"/>
      <c r="I3285" s="15"/>
    </row>
    <row r="3286" spans="5:9" s="196" customFormat="1">
      <c r="E3286" s="197"/>
      <c r="F3286" s="15"/>
      <c r="G3286" s="198"/>
      <c r="I3286" s="15"/>
    </row>
    <row r="3287" spans="5:9" s="196" customFormat="1">
      <c r="E3287" s="197"/>
      <c r="F3287" s="15"/>
      <c r="G3287" s="198"/>
      <c r="I3287" s="15"/>
    </row>
    <row r="3288" spans="5:9" s="196" customFormat="1">
      <c r="E3288" s="197"/>
      <c r="F3288" s="15"/>
      <c r="G3288" s="198"/>
      <c r="I3288" s="15"/>
    </row>
    <row r="3289" spans="5:9" s="196" customFormat="1">
      <c r="E3289" s="197"/>
      <c r="F3289" s="15"/>
      <c r="G3289" s="198"/>
      <c r="I3289" s="15"/>
    </row>
    <row r="3290" spans="5:9" s="196" customFormat="1">
      <c r="E3290" s="197"/>
      <c r="F3290" s="15"/>
      <c r="G3290" s="198"/>
      <c r="I3290" s="15"/>
    </row>
    <row r="3291" spans="5:9" s="196" customFormat="1">
      <c r="E3291" s="197"/>
      <c r="F3291" s="15"/>
      <c r="G3291" s="198"/>
      <c r="I3291" s="15"/>
    </row>
    <row r="3292" spans="5:9" s="196" customFormat="1">
      <c r="E3292" s="197"/>
      <c r="F3292" s="15"/>
      <c r="G3292" s="198"/>
      <c r="I3292" s="15"/>
    </row>
    <row r="3293" spans="5:9" s="196" customFormat="1">
      <c r="E3293" s="197"/>
      <c r="F3293" s="15"/>
      <c r="G3293" s="198"/>
      <c r="I3293" s="15"/>
    </row>
    <row r="3294" spans="5:9" s="196" customFormat="1">
      <c r="E3294" s="197"/>
      <c r="F3294" s="15"/>
      <c r="G3294" s="198"/>
      <c r="I3294" s="15"/>
    </row>
    <row r="3295" spans="5:9" s="196" customFormat="1">
      <c r="E3295" s="197"/>
      <c r="F3295" s="15"/>
      <c r="G3295" s="198"/>
      <c r="I3295" s="15"/>
    </row>
    <row r="3296" spans="5:9" s="196" customFormat="1">
      <c r="E3296" s="197"/>
      <c r="F3296" s="15"/>
      <c r="G3296" s="198"/>
      <c r="I3296" s="15"/>
    </row>
    <row r="3297" spans="5:9" s="196" customFormat="1">
      <c r="E3297" s="197"/>
      <c r="F3297" s="15"/>
      <c r="G3297" s="198"/>
      <c r="I3297" s="15"/>
    </row>
    <row r="3298" spans="5:9" s="196" customFormat="1">
      <c r="E3298" s="197"/>
      <c r="F3298" s="15"/>
      <c r="G3298" s="198"/>
      <c r="I3298" s="15"/>
    </row>
    <row r="3299" spans="5:9" s="196" customFormat="1">
      <c r="E3299" s="197"/>
      <c r="F3299" s="15"/>
      <c r="G3299" s="198"/>
      <c r="I3299" s="15"/>
    </row>
    <row r="3300" spans="5:9" s="196" customFormat="1">
      <c r="E3300" s="197"/>
      <c r="F3300" s="15"/>
      <c r="G3300" s="198"/>
      <c r="I3300" s="15"/>
    </row>
    <row r="3301" spans="5:9" s="196" customFormat="1">
      <c r="E3301" s="197"/>
      <c r="F3301" s="15"/>
      <c r="G3301" s="198"/>
      <c r="I3301" s="15"/>
    </row>
    <row r="3302" spans="5:9" s="196" customFormat="1">
      <c r="E3302" s="197"/>
      <c r="F3302" s="15"/>
      <c r="G3302" s="198"/>
      <c r="I3302" s="15"/>
    </row>
    <row r="3303" spans="5:9" s="196" customFormat="1">
      <c r="E3303" s="197"/>
      <c r="F3303" s="15"/>
      <c r="G3303" s="198"/>
      <c r="I3303" s="15"/>
    </row>
    <row r="3304" spans="5:9" s="196" customFormat="1">
      <c r="E3304" s="197"/>
      <c r="F3304" s="15"/>
      <c r="G3304" s="198"/>
      <c r="I3304" s="15"/>
    </row>
    <row r="3305" spans="5:9" s="196" customFormat="1">
      <c r="E3305" s="197"/>
      <c r="F3305" s="15"/>
      <c r="G3305" s="198"/>
      <c r="I3305" s="15"/>
    </row>
    <row r="3306" spans="5:9" s="196" customFormat="1">
      <c r="E3306" s="197"/>
      <c r="F3306" s="15"/>
      <c r="G3306" s="198"/>
      <c r="I3306" s="15"/>
    </row>
    <row r="3307" spans="5:9" s="196" customFormat="1">
      <c r="E3307" s="197"/>
      <c r="F3307" s="15"/>
      <c r="G3307" s="198"/>
      <c r="I3307" s="15"/>
    </row>
    <row r="3308" spans="5:9" s="196" customFormat="1">
      <c r="E3308" s="197"/>
      <c r="F3308" s="15"/>
      <c r="G3308" s="198"/>
      <c r="I3308" s="15"/>
    </row>
    <row r="3309" spans="5:9" s="196" customFormat="1">
      <c r="E3309" s="197"/>
      <c r="F3309" s="15"/>
      <c r="G3309" s="198"/>
      <c r="I3309" s="15"/>
    </row>
    <row r="3310" spans="5:9" s="196" customFormat="1">
      <c r="E3310" s="197"/>
      <c r="F3310" s="15"/>
      <c r="G3310" s="198"/>
      <c r="I3310" s="15"/>
    </row>
    <row r="3311" spans="5:9" s="196" customFormat="1">
      <c r="E3311" s="197"/>
      <c r="F3311" s="15"/>
      <c r="G3311" s="198"/>
      <c r="I3311" s="15"/>
    </row>
    <row r="3312" spans="5:9" s="196" customFormat="1">
      <c r="E3312" s="197"/>
      <c r="F3312" s="15"/>
      <c r="G3312" s="198"/>
      <c r="I3312" s="15"/>
    </row>
    <row r="3313" spans="5:9" s="196" customFormat="1">
      <c r="E3313" s="197"/>
      <c r="F3313" s="15"/>
      <c r="G3313" s="198"/>
      <c r="I3313" s="15"/>
    </row>
    <row r="3314" spans="5:9" s="196" customFormat="1">
      <c r="E3314" s="197"/>
      <c r="F3314" s="15"/>
      <c r="G3314" s="198"/>
      <c r="I3314" s="15"/>
    </row>
    <row r="3315" spans="5:9" s="196" customFormat="1">
      <c r="E3315" s="197"/>
      <c r="F3315" s="15"/>
      <c r="G3315" s="198"/>
      <c r="I3315" s="15"/>
    </row>
    <row r="3316" spans="5:9" s="196" customFormat="1">
      <c r="E3316" s="197"/>
      <c r="F3316" s="15"/>
      <c r="G3316" s="198"/>
      <c r="I3316" s="15"/>
    </row>
    <row r="3317" spans="5:9" s="196" customFormat="1">
      <c r="E3317" s="197"/>
      <c r="F3317" s="15"/>
      <c r="G3317" s="198"/>
      <c r="I3317" s="15"/>
    </row>
    <row r="3318" spans="5:9" s="196" customFormat="1">
      <c r="E3318" s="197"/>
      <c r="F3318" s="15"/>
      <c r="G3318" s="198"/>
      <c r="I3318" s="15"/>
    </row>
    <row r="3319" spans="5:9" s="196" customFormat="1">
      <c r="E3319" s="197"/>
      <c r="F3319" s="15"/>
      <c r="G3319" s="198"/>
      <c r="I3319" s="15"/>
    </row>
    <row r="3320" spans="5:9" s="196" customFormat="1">
      <c r="E3320" s="197"/>
      <c r="F3320" s="15"/>
      <c r="G3320" s="198"/>
      <c r="I3320" s="15"/>
    </row>
    <row r="3321" spans="5:9" s="196" customFormat="1">
      <c r="E3321" s="197"/>
      <c r="F3321" s="15"/>
      <c r="G3321" s="198"/>
      <c r="I3321" s="15"/>
    </row>
    <row r="3322" spans="5:9" s="196" customFormat="1">
      <c r="E3322" s="197"/>
      <c r="F3322" s="15"/>
      <c r="G3322" s="198"/>
      <c r="I3322" s="15"/>
    </row>
    <row r="3323" spans="5:9" s="196" customFormat="1">
      <c r="E3323" s="197"/>
      <c r="F3323" s="15"/>
      <c r="G3323" s="198"/>
      <c r="I3323" s="15"/>
    </row>
    <row r="3324" spans="5:9" s="196" customFormat="1">
      <c r="E3324" s="197"/>
      <c r="F3324" s="15"/>
      <c r="G3324" s="198"/>
      <c r="I3324" s="15"/>
    </row>
    <row r="3325" spans="5:9" s="196" customFormat="1">
      <c r="E3325" s="197"/>
      <c r="F3325" s="15"/>
      <c r="G3325" s="198"/>
      <c r="I3325" s="15"/>
    </row>
    <row r="3326" spans="5:9" s="196" customFormat="1">
      <c r="E3326" s="197"/>
      <c r="F3326" s="15"/>
      <c r="G3326" s="198"/>
      <c r="I3326" s="15"/>
    </row>
    <row r="3327" spans="5:9" s="196" customFormat="1">
      <c r="E3327" s="197"/>
      <c r="F3327" s="15"/>
      <c r="G3327" s="198"/>
      <c r="I3327" s="15"/>
    </row>
    <row r="3328" spans="5:9" s="196" customFormat="1">
      <c r="E3328" s="197"/>
      <c r="F3328" s="15"/>
      <c r="G3328" s="198"/>
      <c r="I3328" s="15"/>
    </row>
    <row r="3329" spans="5:9" s="196" customFormat="1">
      <c r="E3329" s="197"/>
      <c r="F3329" s="15"/>
      <c r="G3329" s="198"/>
      <c r="I3329" s="15"/>
    </row>
    <row r="3330" spans="5:9" s="196" customFormat="1">
      <c r="E3330" s="197"/>
      <c r="F3330" s="15"/>
      <c r="G3330" s="198"/>
      <c r="I3330" s="15"/>
    </row>
    <row r="3331" spans="5:9" s="196" customFormat="1">
      <c r="E3331" s="197"/>
      <c r="F3331" s="15"/>
      <c r="G3331" s="198"/>
      <c r="I3331" s="15"/>
    </row>
    <row r="3332" spans="5:9" s="196" customFormat="1">
      <c r="E3332" s="197"/>
      <c r="F3332" s="15"/>
      <c r="G3332" s="198"/>
      <c r="I3332" s="15"/>
    </row>
    <row r="3333" spans="5:9" s="196" customFormat="1">
      <c r="E3333" s="197"/>
      <c r="F3333" s="15"/>
      <c r="G3333" s="198"/>
      <c r="I3333" s="15"/>
    </row>
    <row r="3334" spans="5:9" s="196" customFormat="1">
      <c r="E3334" s="197"/>
      <c r="F3334" s="15"/>
      <c r="G3334" s="198"/>
      <c r="I3334" s="15"/>
    </row>
    <row r="3335" spans="5:9" s="196" customFormat="1">
      <c r="E3335" s="197"/>
      <c r="F3335" s="15"/>
      <c r="G3335" s="198"/>
      <c r="I3335" s="15"/>
    </row>
    <row r="3336" spans="5:9" s="196" customFormat="1">
      <c r="E3336" s="197"/>
      <c r="F3336" s="15"/>
      <c r="G3336" s="198"/>
      <c r="I3336" s="15"/>
    </row>
    <row r="3337" spans="5:9" s="196" customFormat="1">
      <c r="E3337" s="197"/>
      <c r="F3337" s="15"/>
      <c r="G3337" s="198"/>
      <c r="I3337" s="15"/>
    </row>
    <row r="3338" spans="5:9" s="196" customFormat="1">
      <c r="E3338" s="197"/>
      <c r="F3338" s="15"/>
      <c r="G3338" s="198"/>
      <c r="I3338" s="15"/>
    </row>
    <row r="3339" spans="5:9" s="196" customFormat="1">
      <c r="E3339" s="197"/>
      <c r="F3339" s="15"/>
      <c r="G3339" s="198"/>
      <c r="I3339" s="15"/>
    </row>
    <row r="3340" spans="5:9" s="196" customFormat="1">
      <c r="E3340" s="197"/>
      <c r="F3340" s="15"/>
      <c r="G3340" s="198"/>
      <c r="I3340" s="15"/>
    </row>
    <row r="3341" spans="5:9" s="196" customFormat="1">
      <c r="E3341" s="197"/>
      <c r="F3341" s="15"/>
      <c r="G3341" s="198"/>
      <c r="I3341" s="15"/>
    </row>
    <row r="3342" spans="5:9" s="196" customFormat="1">
      <c r="E3342" s="197"/>
      <c r="F3342" s="15"/>
      <c r="G3342" s="198"/>
      <c r="I3342" s="15"/>
    </row>
    <row r="3343" spans="5:9" s="196" customFormat="1">
      <c r="E3343" s="197"/>
      <c r="F3343" s="15"/>
      <c r="G3343" s="198"/>
      <c r="I3343" s="15"/>
    </row>
    <row r="3344" spans="5:9" s="196" customFormat="1">
      <c r="E3344" s="197"/>
      <c r="F3344" s="15"/>
      <c r="G3344" s="198"/>
      <c r="I3344" s="15"/>
    </row>
    <row r="3345" spans="5:9" s="196" customFormat="1">
      <c r="E3345" s="197"/>
      <c r="F3345" s="15"/>
      <c r="G3345" s="198"/>
      <c r="I3345" s="15"/>
    </row>
    <row r="3346" spans="5:9" s="196" customFormat="1">
      <c r="E3346" s="197"/>
      <c r="F3346" s="15"/>
      <c r="G3346" s="198"/>
      <c r="I3346" s="15"/>
    </row>
    <row r="3347" spans="5:9" s="196" customFormat="1">
      <c r="E3347" s="197"/>
      <c r="F3347" s="15"/>
      <c r="G3347" s="198"/>
      <c r="I3347" s="15"/>
    </row>
    <row r="3348" spans="5:9" s="196" customFormat="1">
      <c r="E3348" s="197"/>
      <c r="F3348" s="15"/>
      <c r="G3348" s="198"/>
      <c r="I3348" s="15"/>
    </row>
    <row r="3349" spans="5:9" s="196" customFormat="1">
      <c r="E3349" s="197"/>
      <c r="F3349" s="15"/>
      <c r="G3349" s="198"/>
      <c r="I3349" s="15"/>
    </row>
    <row r="3350" spans="5:9" s="196" customFormat="1">
      <c r="E3350" s="197"/>
      <c r="F3350" s="15"/>
      <c r="G3350" s="198"/>
      <c r="I3350" s="15"/>
    </row>
    <row r="3351" spans="5:9" s="196" customFormat="1">
      <c r="E3351" s="197"/>
      <c r="F3351" s="15"/>
      <c r="G3351" s="198"/>
      <c r="I3351" s="15"/>
    </row>
    <row r="3352" spans="5:9" s="196" customFormat="1">
      <c r="E3352" s="197"/>
      <c r="F3352" s="15"/>
      <c r="G3352" s="198"/>
      <c r="I3352" s="15"/>
    </row>
    <row r="3353" spans="5:9" s="196" customFormat="1">
      <c r="E3353" s="197"/>
      <c r="F3353" s="15"/>
      <c r="G3353" s="198"/>
      <c r="I3353" s="15"/>
    </row>
    <row r="3354" spans="5:9" s="196" customFormat="1">
      <c r="E3354" s="197"/>
      <c r="F3354" s="15"/>
      <c r="G3354" s="198"/>
      <c r="I3354" s="15"/>
    </row>
    <row r="3355" spans="5:9" s="196" customFormat="1">
      <c r="E3355" s="197"/>
      <c r="F3355" s="15"/>
      <c r="G3355" s="198"/>
      <c r="I3355" s="15"/>
    </row>
    <row r="3356" spans="5:9" s="196" customFormat="1">
      <c r="E3356" s="197"/>
      <c r="F3356" s="15"/>
      <c r="G3356" s="198"/>
      <c r="I3356" s="15"/>
    </row>
    <row r="3357" spans="5:9" s="196" customFormat="1">
      <c r="E3357" s="197"/>
      <c r="F3357" s="15"/>
      <c r="G3357" s="198"/>
      <c r="I3357" s="15"/>
    </row>
    <row r="3358" spans="5:9" s="196" customFormat="1">
      <c r="E3358" s="197"/>
      <c r="F3358" s="15"/>
      <c r="G3358" s="198"/>
      <c r="I3358" s="15"/>
    </row>
    <row r="3359" spans="5:9" s="196" customFormat="1">
      <c r="E3359" s="197"/>
      <c r="F3359" s="15"/>
      <c r="G3359" s="198"/>
      <c r="I3359" s="15"/>
    </row>
    <row r="3360" spans="5:9" s="196" customFormat="1">
      <c r="E3360" s="197"/>
      <c r="F3360" s="15"/>
      <c r="G3360" s="198"/>
      <c r="I3360" s="15"/>
    </row>
    <row r="3361" spans="5:9" s="196" customFormat="1">
      <c r="E3361" s="197"/>
      <c r="F3361" s="15"/>
      <c r="G3361" s="198"/>
      <c r="I3361" s="15"/>
    </row>
    <row r="3362" spans="5:9" s="196" customFormat="1">
      <c r="E3362" s="197"/>
      <c r="F3362" s="15"/>
      <c r="G3362" s="198"/>
      <c r="I3362" s="15"/>
    </row>
    <row r="3363" spans="5:9" s="196" customFormat="1">
      <c r="E3363" s="197"/>
      <c r="F3363" s="15"/>
      <c r="G3363" s="198"/>
      <c r="I3363" s="15"/>
    </row>
    <row r="3364" spans="5:9" s="196" customFormat="1">
      <c r="E3364" s="197"/>
      <c r="F3364" s="15"/>
      <c r="G3364" s="198"/>
      <c r="I3364" s="15"/>
    </row>
    <row r="3365" spans="5:9" s="196" customFormat="1">
      <c r="E3365" s="197"/>
      <c r="F3365" s="15"/>
      <c r="G3365" s="198"/>
      <c r="I3365" s="15"/>
    </row>
    <row r="3366" spans="5:9" s="196" customFormat="1">
      <c r="E3366" s="197"/>
      <c r="F3366" s="15"/>
      <c r="G3366" s="198"/>
      <c r="I3366" s="15"/>
    </row>
    <row r="3367" spans="5:9" s="196" customFormat="1">
      <c r="E3367" s="197"/>
      <c r="F3367" s="15"/>
      <c r="G3367" s="198"/>
      <c r="I3367" s="15"/>
    </row>
    <row r="3368" spans="5:9" s="196" customFormat="1">
      <c r="E3368" s="197"/>
      <c r="F3368" s="15"/>
      <c r="G3368" s="198"/>
      <c r="I3368" s="15"/>
    </row>
    <row r="3369" spans="5:9" s="196" customFormat="1">
      <c r="E3369" s="197"/>
      <c r="F3369" s="15"/>
      <c r="G3369" s="198"/>
      <c r="I3369" s="15"/>
    </row>
    <row r="3370" spans="5:9" s="196" customFormat="1">
      <c r="E3370" s="197"/>
      <c r="F3370" s="15"/>
      <c r="G3370" s="198"/>
      <c r="I3370" s="15"/>
    </row>
    <row r="3371" spans="5:9" s="196" customFormat="1">
      <c r="E3371" s="197"/>
      <c r="F3371" s="15"/>
      <c r="G3371" s="198"/>
      <c r="I3371" s="15"/>
    </row>
    <row r="3372" spans="5:9" s="196" customFormat="1">
      <c r="E3372" s="197"/>
      <c r="F3372" s="15"/>
      <c r="G3372" s="198"/>
      <c r="I3372" s="15"/>
    </row>
    <row r="3373" spans="5:9" s="196" customFormat="1">
      <c r="E3373" s="197"/>
      <c r="F3373" s="15"/>
      <c r="G3373" s="198"/>
      <c r="I3373" s="15"/>
    </row>
    <row r="3374" spans="5:9" s="196" customFormat="1">
      <c r="E3374" s="197"/>
      <c r="F3374" s="15"/>
      <c r="G3374" s="198"/>
      <c r="I3374" s="15"/>
    </row>
    <row r="3375" spans="5:9" s="196" customFormat="1">
      <c r="E3375" s="197"/>
      <c r="F3375" s="15"/>
      <c r="G3375" s="198"/>
      <c r="I3375" s="15"/>
    </row>
    <row r="3376" spans="5:9" s="196" customFormat="1">
      <c r="E3376" s="197"/>
      <c r="F3376" s="15"/>
      <c r="G3376" s="198"/>
      <c r="I3376" s="15"/>
    </row>
    <row r="3377" spans="5:9" s="196" customFormat="1">
      <c r="E3377" s="197"/>
      <c r="F3377" s="15"/>
      <c r="G3377" s="198"/>
      <c r="I3377" s="15"/>
    </row>
    <row r="3378" spans="5:9" s="196" customFormat="1">
      <c r="E3378" s="197"/>
      <c r="F3378" s="15"/>
      <c r="G3378" s="198"/>
      <c r="I3378" s="15"/>
    </row>
    <row r="3379" spans="5:9" s="196" customFormat="1">
      <c r="E3379" s="197"/>
      <c r="F3379" s="15"/>
      <c r="G3379" s="198"/>
      <c r="I3379" s="15"/>
    </row>
    <row r="3380" spans="5:9" s="196" customFormat="1">
      <c r="E3380" s="197"/>
      <c r="F3380" s="15"/>
      <c r="G3380" s="198"/>
      <c r="I3380" s="15"/>
    </row>
    <row r="3381" spans="5:9" s="196" customFormat="1">
      <c r="E3381" s="197"/>
      <c r="F3381" s="15"/>
      <c r="G3381" s="198"/>
      <c r="I3381" s="15"/>
    </row>
    <row r="3382" spans="5:9" s="196" customFormat="1">
      <c r="E3382" s="197"/>
      <c r="F3382" s="15"/>
      <c r="G3382" s="198"/>
      <c r="I3382" s="15"/>
    </row>
    <row r="3383" spans="5:9" s="196" customFormat="1">
      <c r="E3383" s="197"/>
      <c r="F3383" s="15"/>
      <c r="G3383" s="198"/>
      <c r="I3383" s="15"/>
    </row>
    <row r="3384" spans="5:9" s="196" customFormat="1">
      <c r="E3384" s="197"/>
      <c r="F3384" s="15"/>
      <c r="G3384" s="198"/>
      <c r="I3384" s="15"/>
    </row>
    <row r="3385" spans="5:9" s="196" customFormat="1">
      <c r="E3385" s="197"/>
      <c r="F3385" s="15"/>
      <c r="G3385" s="198"/>
      <c r="I3385" s="15"/>
    </row>
    <row r="3386" spans="5:9" s="196" customFormat="1">
      <c r="E3386" s="197"/>
      <c r="F3386" s="15"/>
      <c r="G3386" s="198"/>
      <c r="I3386" s="15"/>
    </row>
    <row r="3387" spans="5:9" s="196" customFormat="1">
      <c r="E3387" s="197"/>
      <c r="F3387" s="15"/>
      <c r="G3387" s="198"/>
      <c r="I3387" s="15"/>
    </row>
    <row r="3388" spans="5:9" s="196" customFormat="1">
      <c r="E3388" s="197"/>
      <c r="F3388" s="15"/>
      <c r="G3388" s="198"/>
      <c r="I3388" s="15"/>
    </row>
    <row r="3389" spans="5:9" s="196" customFormat="1">
      <c r="E3389" s="197"/>
      <c r="F3389" s="15"/>
      <c r="G3389" s="198"/>
      <c r="I3389" s="15"/>
    </row>
    <row r="3390" spans="5:9" s="196" customFormat="1">
      <c r="E3390" s="197"/>
      <c r="F3390" s="15"/>
      <c r="G3390" s="198"/>
      <c r="I3390" s="15"/>
    </row>
    <row r="3391" spans="5:9" s="196" customFormat="1">
      <c r="E3391" s="197"/>
      <c r="F3391" s="15"/>
      <c r="G3391" s="198"/>
      <c r="I3391" s="15"/>
    </row>
    <row r="3392" spans="5:9" s="196" customFormat="1">
      <c r="E3392" s="197"/>
      <c r="F3392" s="15"/>
      <c r="G3392" s="198"/>
      <c r="I3392" s="15"/>
    </row>
    <row r="3393" spans="5:9" s="196" customFormat="1">
      <c r="E3393" s="197"/>
      <c r="F3393" s="15"/>
      <c r="G3393" s="198"/>
      <c r="I3393" s="15"/>
    </row>
    <row r="3394" spans="5:9" s="196" customFormat="1">
      <c r="E3394" s="197"/>
      <c r="F3394" s="15"/>
      <c r="G3394" s="198"/>
      <c r="I3394" s="15"/>
    </row>
    <row r="3395" spans="5:9" s="196" customFormat="1">
      <c r="E3395" s="197"/>
      <c r="F3395" s="15"/>
      <c r="G3395" s="198"/>
      <c r="I3395" s="15"/>
    </row>
    <row r="3396" spans="5:9" s="196" customFormat="1">
      <c r="E3396" s="197"/>
      <c r="F3396" s="15"/>
      <c r="G3396" s="198"/>
      <c r="I3396" s="15"/>
    </row>
    <row r="3397" spans="5:9" s="196" customFormat="1">
      <c r="E3397" s="197"/>
      <c r="F3397" s="15"/>
      <c r="G3397" s="198"/>
      <c r="I3397" s="15"/>
    </row>
    <row r="3398" spans="5:9" s="196" customFormat="1">
      <c r="E3398" s="197"/>
      <c r="F3398" s="15"/>
      <c r="G3398" s="198"/>
      <c r="I3398" s="15"/>
    </row>
    <row r="3399" spans="5:9" s="196" customFormat="1">
      <c r="E3399" s="197"/>
      <c r="F3399" s="15"/>
      <c r="G3399" s="198"/>
      <c r="I3399" s="15"/>
    </row>
    <row r="3400" spans="5:9" s="196" customFormat="1">
      <c r="E3400" s="197"/>
      <c r="F3400" s="15"/>
      <c r="G3400" s="198"/>
      <c r="I3400" s="15"/>
    </row>
    <row r="3401" spans="5:9" s="196" customFormat="1">
      <c r="E3401" s="197"/>
      <c r="F3401" s="15"/>
      <c r="G3401" s="198"/>
      <c r="I3401" s="15"/>
    </row>
    <row r="3402" spans="5:9" s="196" customFormat="1">
      <c r="E3402" s="197"/>
      <c r="F3402" s="15"/>
      <c r="G3402" s="198"/>
      <c r="I3402" s="15"/>
    </row>
    <row r="3403" spans="5:9" s="196" customFormat="1">
      <c r="E3403" s="197"/>
      <c r="F3403" s="15"/>
      <c r="G3403" s="198"/>
      <c r="I3403" s="15"/>
    </row>
    <row r="3404" spans="5:9" s="196" customFormat="1">
      <c r="E3404" s="197"/>
      <c r="F3404" s="15"/>
      <c r="G3404" s="198"/>
      <c r="I3404" s="15"/>
    </row>
    <row r="3405" spans="5:9" s="196" customFormat="1">
      <c r="E3405" s="197"/>
      <c r="F3405" s="15"/>
      <c r="G3405" s="198"/>
      <c r="I3405" s="15"/>
    </row>
    <row r="3406" spans="5:9" s="196" customFormat="1">
      <c r="E3406" s="197"/>
      <c r="F3406" s="15"/>
      <c r="G3406" s="198"/>
      <c r="I3406" s="15"/>
    </row>
    <row r="3407" spans="5:9" s="196" customFormat="1">
      <c r="E3407" s="197"/>
      <c r="F3407" s="15"/>
      <c r="G3407" s="198"/>
      <c r="I3407" s="15"/>
    </row>
    <row r="3408" spans="5:9" s="196" customFormat="1">
      <c r="E3408" s="197"/>
      <c r="F3408" s="15"/>
      <c r="G3408" s="198"/>
      <c r="I3408" s="15"/>
    </row>
    <row r="3409" spans="5:9" s="196" customFormat="1">
      <c r="E3409" s="197"/>
      <c r="F3409" s="15"/>
      <c r="G3409" s="198"/>
      <c r="I3409" s="15"/>
    </row>
    <row r="3410" spans="5:9" s="196" customFormat="1">
      <c r="E3410" s="197"/>
      <c r="F3410" s="15"/>
      <c r="G3410" s="198"/>
      <c r="I3410" s="15"/>
    </row>
    <row r="3411" spans="5:9" s="196" customFormat="1">
      <c r="E3411" s="197"/>
      <c r="F3411" s="15"/>
      <c r="G3411" s="198"/>
      <c r="I3411" s="15"/>
    </row>
    <row r="3412" spans="5:9" s="196" customFormat="1">
      <c r="E3412" s="197"/>
      <c r="F3412" s="15"/>
      <c r="G3412" s="198"/>
      <c r="I3412" s="15"/>
    </row>
    <row r="3413" spans="5:9" s="196" customFormat="1">
      <c r="E3413" s="197"/>
      <c r="F3413" s="15"/>
      <c r="G3413" s="198"/>
      <c r="I3413" s="15"/>
    </row>
    <row r="3414" spans="5:9" s="196" customFormat="1">
      <c r="E3414" s="197"/>
      <c r="F3414" s="15"/>
      <c r="G3414" s="198"/>
      <c r="I3414" s="15"/>
    </row>
    <row r="3415" spans="5:9" s="196" customFormat="1">
      <c r="E3415" s="197"/>
      <c r="F3415" s="15"/>
      <c r="G3415" s="198"/>
      <c r="I3415" s="15"/>
    </row>
    <row r="3416" spans="5:9" s="196" customFormat="1">
      <c r="E3416" s="197"/>
      <c r="F3416" s="15"/>
      <c r="G3416" s="198"/>
      <c r="I3416" s="15"/>
    </row>
    <row r="3417" spans="5:9" s="196" customFormat="1">
      <c r="E3417" s="197"/>
      <c r="F3417" s="15"/>
      <c r="G3417" s="198"/>
      <c r="I3417" s="15"/>
    </row>
    <row r="3418" spans="5:9" s="196" customFormat="1">
      <c r="E3418" s="197"/>
      <c r="F3418" s="15"/>
      <c r="G3418" s="198"/>
      <c r="I3418" s="15"/>
    </row>
    <row r="3419" spans="5:9" s="196" customFormat="1">
      <c r="E3419" s="197"/>
      <c r="F3419" s="15"/>
      <c r="G3419" s="198"/>
      <c r="I3419" s="15"/>
    </row>
    <row r="3420" spans="5:9" s="196" customFormat="1">
      <c r="E3420" s="197"/>
      <c r="F3420" s="15"/>
      <c r="G3420" s="198"/>
      <c r="I3420" s="15"/>
    </row>
    <row r="3421" spans="5:9" s="196" customFormat="1">
      <c r="E3421" s="197"/>
      <c r="F3421" s="15"/>
      <c r="G3421" s="198"/>
      <c r="I3421" s="15"/>
    </row>
    <row r="3422" spans="5:9" s="196" customFormat="1">
      <c r="E3422" s="197"/>
      <c r="F3422" s="15"/>
      <c r="G3422" s="198"/>
      <c r="I3422" s="15"/>
    </row>
    <row r="3423" spans="5:9" s="196" customFormat="1">
      <c r="E3423" s="197"/>
      <c r="F3423" s="15"/>
      <c r="G3423" s="198"/>
      <c r="I3423" s="15"/>
    </row>
    <row r="3424" spans="5:9" s="196" customFormat="1">
      <c r="E3424" s="197"/>
      <c r="F3424" s="15"/>
      <c r="G3424" s="198"/>
      <c r="I3424" s="15"/>
    </row>
    <row r="3425" spans="5:9" s="196" customFormat="1">
      <c r="E3425" s="197"/>
      <c r="F3425" s="15"/>
      <c r="G3425" s="198"/>
      <c r="I3425" s="15"/>
    </row>
    <row r="3426" spans="5:9" s="196" customFormat="1">
      <c r="E3426" s="197"/>
      <c r="F3426" s="15"/>
      <c r="G3426" s="198"/>
      <c r="I3426" s="15"/>
    </row>
    <row r="3427" spans="5:9" s="196" customFormat="1">
      <c r="E3427" s="197"/>
      <c r="F3427" s="15"/>
      <c r="G3427" s="198"/>
      <c r="I3427" s="15"/>
    </row>
    <row r="3428" spans="5:9" s="196" customFormat="1">
      <c r="E3428" s="197"/>
      <c r="F3428" s="15"/>
      <c r="G3428" s="198"/>
      <c r="I3428" s="15"/>
    </row>
    <row r="3429" spans="5:9" s="196" customFormat="1">
      <c r="E3429" s="197"/>
      <c r="F3429" s="15"/>
      <c r="G3429" s="198"/>
      <c r="I3429" s="15"/>
    </row>
    <row r="3430" spans="5:9" s="196" customFormat="1">
      <c r="E3430" s="197"/>
      <c r="F3430" s="15"/>
      <c r="G3430" s="198"/>
      <c r="I3430" s="15"/>
    </row>
    <row r="3431" spans="5:9" s="196" customFormat="1">
      <c r="E3431" s="197"/>
      <c r="F3431" s="15"/>
      <c r="G3431" s="198"/>
      <c r="I3431" s="15"/>
    </row>
    <row r="3432" spans="5:9" s="196" customFormat="1">
      <c r="E3432" s="197"/>
      <c r="F3432" s="15"/>
      <c r="G3432" s="198"/>
      <c r="I3432" s="15"/>
    </row>
    <row r="3433" spans="5:9" s="196" customFormat="1">
      <c r="E3433" s="197"/>
      <c r="F3433" s="15"/>
      <c r="G3433" s="198"/>
      <c r="I3433" s="15"/>
    </row>
    <row r="3434" spans="5:9" s="196" customFormat="1">
      <c r="E3434" s="197"/>
      <c r="F3434" s="15"/>
      <c r="G3434" s="198"/>
      <c r="I3434" s="15"/>
    </row>
    <row r="3435" spans="5:9" s="196" customFormat="1">
      <c r="E3435" s="197"/>
      <c r="F3435" s="15"/>
      <c r="G3435" s="198"/>
      <c r="I3435" s="15"/>
    </row>
    <row r="3436" spans="5:9" s="196" customFormat="1">
      <c r="E3436" s="197"/>
      <c r="F3436" s="15"/>
      <c r="G3436" s="198"/>
      <c r="I3436" s="15"/>
    </row>
    <row r="3437" spans="5:9" s="196" customFormat="1">
      <c r="E3437" s="197"/>
      <c r="F3437" s="15"/>
      <c r="G3437" s="198"/>
      <c r="I3437" s="15"/>
    </row>
    <row r="3438" spans="5:9" s="196" customFormat="1">
      <c r="E3438" s="197"/>
      <c r="F3438" s="15"/>
      <c r="G3438" s="198"/>
      <c r="I3438" s="15"/>
    </row>
    <row r="3439" spans="5:9" s="196" customFormat="1">
      <c r="E3439" s="197"/>
      <c r="F3439" s="15"/>
      <c r="G3439" s="198"/>
      <c r="I3439" s="15"/>
    </row>
    <row r="3440" spans="5:9" s="196" customFormat="1">
      <c r="E3440" s="197"/>
      <c r="F3440" s="15"/>
      <c r="G3440" s="198"/>
      <c r="I3440" s="15"/>
    </row>
    <row r="3441" spans="5:9" s="196" customFormat="1">
      <c r="E3441" s="197"/>
      <c r="F3441" s="15"/>
      <c r="G3441" s="198"/>
      <c r="I3441" s="15"/>
    </row>
    <row r="3442" spans="5:9" s="196" customFormat="1">
      <c r="E3442" s="197"/>
      <c r="F3442" s="15"/>
      <c r="G3442" s="198"/>
      <c r="I3442" s="15"/>
    </row>
    <row r="3443" spans="5:9" s="196" customFormat="1">
      <c r="E3443" s="197"/>
      <c r="F3443" s="15"/>
      <c r="G3443" s="198"/>
      <c r="I3443" s="15"/>
    </row>
    <row r="3444" spans="5:9" s="196" customFormat="1">
      <c r="E3444" s="197"/>
      <c r="F3444" s="15"/>
      <c r="G3444" s="198"/>
      <c r="I3444" s="15"/>
    </row>
    <row r="3445" spans="5:9" s="196" customFormat="1">
      <c r="E3445" s="197"/>
      <c r="F3445" s="15"/>
      <c r="G3445" s="198"/>
      <c r="I3445" s="15"/>
    </row>
    <row r="3446" spans="5:9" s="196" customFormat="1">
      <c r="E3446" s="197"/>
      <c r="F3446" s="15"/>
      <c r="G3446" s="198"/>
      <c r="I3446" s="15"/>
    </row>
    <row r="3447" spans="5:9" s="196" customFormat="1">
      <c r="E3447" s="197"/>
      <c r="F3447" s="15"/>
      <c r="G3447" s="198"/>
      <c r="I3447" s="15"/>
    </row>
    <row r="3448" spans="5:9" s="196" customFormat="1">
      <c r="E3448" s="197"/>
      <c r="F3448" s="15"/>
      <c r="G3448" s="198"/>
      <c r="I3448" s="15"/>
    </row>
    <row r="3449" spans="5:9" s="196" customFormat="1">
      <c r="E3449" s="197"/>
      <c r="F3449" s="15"/>
      <c r="G3449" s="198"/>
      <c r="I3449" s="15"/>
    </row>
    <row r="3450" spans="5:9" s="196" customFormat="1">
      <c r="E3450" s="197"/>
      <c r="F3450" s="15"/>
      <c r="G3450" s="198"/>
      <c r="I3450" s="15"/>
    </row>
    <row r="3451" spans="5:9" s="196" customFormat="1">
      <c r="E3451" s="197"/>
      <c r="F3451" s="15"/>
      <c r="G3451" s="198"/>
      <c r="I3451" s="15"/>
    </row>
    <row r="3452" spans="5:9" s="196" customFormat="1">
      <c r="E3452" s="197"/>
      <c r="F3452" s="15"/>
      <c r="G3452" s="198"/>
      <c r="I3452" s="15"/>
    </row>
    <row r="3453" spans="5:9" s="196" customFormat="1">
      <c r="E3453" s="197"/>
      <c r="F3453" s="15"/>
      <c r="G3453" s="198"/>
      <c r="I3453" s="15"/>
    </row>
    <row r="3454" spans="5:9" s="196" customFormat="1">
      <c r="E3454" s="197"/>
      <c r="F3454" s="15"/>
      <c r="G3454" s="198"/>
      <c r="I3454" s="15"/>
    </row>
    <row r="3455" spans="5:9" s="196" customFormat="1">
      <c r="E3455" s="197"/>
      <c r="F3455" s="15"/>
      <c r="G3455" s="198"/>
      <c r="I3455" s="15"/>
    </row>
    <row r="3456" spans="5:9" s="196" customFormat="1">
      <c r="E3456" s="197"/>
      <c r="F3456" s="15"/>
      <c r="G3456" s="198"/>
      <c r="I3456" s="15"/>
    </row>
    <row r="3457" spans="5:9" s="196" customFormat="1">
      <c r="E3457" s="197"/>
      <c r="F3457" s="15"/>
      <c r="G3457" s="198"/>
      <c r="I3457" s="15"/>
    </row>
    <row r="3458" spans="5:9" s="196" customFormat="1">
      <c r="E3458" s="197"/>
      <c r="F3458" s="15"/>
      <c r="G3458" s="198"/>
      <c r="I3458" s="15"/>
    </row>
    <row r="3459" spans="5:9" s="196" customFormat="1">
      <c r="E3459" s="197"/>
      <c r="F3459" s="15"/>
      <c r="G3459" s="198"/>
      <c r="I3459" s="15"/>
    </row>
    <row r="3460" spans="5:9" s="196" customFormat="1">
      <c r="E3460" s="197"/>
      <c r="F3460" s="15"/>
      <c r="G3460" s="198"/>
      <c r="I3460" s="15"/>
    </row>
    <row r="3461" spans="5:9" s="196" customFormat="1">
      <c r="E3461" s="197"/>
      <c r="F3461" s="15"/>
      <c r="G3461" s="198"/>
      <c r="I3461" s="15"/>
    </row>
    <row r="3462" spans="5:9" s="196" customFormat="1">
      <c r="E3462" s="197"/>
      <c r="F3462" s="15"/>
      <c r="G3462" s="198"/>
      <c r="I3462" s="15"/>
    </row>
    <row r="3463" spans="5:9" s="196" customFormat="1">
      <c r="E3463" s="197"/>
      <c r="F3463" s="15"/>
      <c r="G3463" s="198"/>
      <c r="I3463" s="15"/>
    </row>
    <row r="3464" spans="5:9" s="196" customFormat="1">
      <c r="E3464" s="197"/>
      <c r="F3464" s="15"/>
      <c r="G3464" s="198"/>
      <c r="I3464" s="15"/>
    </row>
    <row r="3465" spans="5:9" s="196" customFormat="1">
      <c r="E3465" s="197"/>
      <c r="F3465" s="15"/>
      <c r="G3465" s="198"/>
      <c r="I3465" s="15"/>
    </row>
    <row r="3466" spans="5:9" s="196" customFormat="1">
      <c r="E3466" s="197"/>
      <c r="F3466" s="15"/>
      <c r="G3466" s="198"/>
      <c r="I3466" s="15"/>
    </row>
    <row r="3467" spans="5:9" s="196" customFormat="1">
      <c r="E3467" s="197"/>
      <c r="F3467" s="15"/>
      <c r="G3467" s="198"/>
      <c r="I3467" s="15"/>
    </row>
    <row r="3468" spans="5:9" s="196" customFormat="1">
      <c r="E3468" s="197"/>
      <c r="F3468" s="15"/>
      <c r="G3468" s="198"/>
      <c r="I3468" s="15"/>
    </row>
    <row r="3469" spans="5:9" s="196" customFormat="1">
      <c r="E3469" s="197"/>
      <c r="F3469" s="15"/>
      <c r="G3469" s="198"/>
      <c r="I3469" s="15"/>
    </row>
    <row r="3470" spans="5:9" s="196" customFormat="1">
      <c r="E3470" s="197"/>
      <c r="F3470" s="15"/>
      <c r="G3470" s="198"/>
      <c r="I3470" s="15"/>
    </row>
    <row r="3471" spans="5:9" s="196" customFormat="1">
      <c r="E3471" s="197"/>
      <c r="F3471" s="15"/>
      <c r="G3471" s="198"/>
      <c r="I3471" s="15"/>
    </row>
    <row r="3472" spans="5:9" s="196" customFormat="1">
      <c r="E3472" s="197"/>
      <c r="F3472" s="15"/>
      <c r="G3472" s="198"/>
      <c r="I3472" s="15"/>
    </row>
    <row r="3473" spans="5:9" s="196" customFormat="1">
      <c r="E3473" s="197"/>
      <c r="F3473" s="15"/>
      <c r="G3473" s="198"/>
      <c r="I3473" s="15"/>
    </row>
    <row r="3474" spans="5:9" s="196" customFormat="1">
      <c r="E3474" s="197"/>
      <c r="F3474" s="15"/>
      <c r="G3474" s="198"/>
      <c r="I3474" s="15"/>
    </row>
    <row r="3475" spans="5:9" s="196" customFormat="1">
      <c r="E3475" s="197"/>
      <c r="F3475" s="15"/>
      <c r="G3475" s="198"/>
      <c r="I3475" s="15"/>
    </row>
    <row r="3476" spans="5:9" s="196" customFormat="1">
      <c r="E3476" s="197"/>
      <c r="F3476" s="15"/>
      <c r="G3476" s="198"/>
      <c r="I3476" s="15"/>
    </row>
    <row r="3477" spans="5:9" s="196" customFormat="1">
      <c r="E3477" s="197"/>
      <c r="F3477" s="15"/>
      <c r="G3477" s="198"/>
      <c r="I3477" s="15"/>
    </row>
    <row r="3478" spans="5:9" s="196" customFormat="1">
      <c r="E3478" s="197"/>
      <c r="F3478" s="15"/>
      <c r="G3478" s="198"/>
      <c r="I3478" s="15"/>
    </row>
    <row r="3479" spans="5:9" s="196" customFormat="1">
      <c r="E3479" s="197"/>
      <c r="F3479" s="15"/>
      <c r="G3479" s="198"/>
      <c r="I3479" s="15"/>
    </row>
    <row r="3480" spans="5:9" s="196" customFormat="1">
      <c r="E3480" s="197"/>
      <c r="F3480" s="15"/>
      <c r="G3480" s="198"/>
      <c r="I3480" s="15"/>
    </row>
    <row r="3481" spans="5:9" s="196" customFormat="1">
      <c r="E3481" s="197"/>
      <c r="F3481" s="15"/>
      <c r="G3481" s="198"/>
      <c r="I3481" s="15"/>
    </row>
    <row r="3482" spans="5:9" s="196" customFormat="1">
      <c r="E3482" s="197"/>
      <c r="F3482" s="15"/>
      <c r="G3482" s="198"/>
      <c r="I3482" s="15"/>
    </row>
    <row r="3483" spans="5:9" s="196" customFormat="1">
      <c r="E3483" s="197"/>
      <c r="F3483" s="15"/>
      <c r="G3483" s="198"/>
      <c r="I3483" s="15"/>
    </row>
    <row r="3484" spans="5:9" s="196" customFormat="1">
      <c r="E3484" s="197"/>
      <c r="F3484" s="15"/>
      <c r="G3484" s="198"/>
      <c r="I3484" s="15"/>
    </row>
    <row r="3485" spans="5:9" s="196" customFormat="1">
      <c r="E3485" s="197"/>
      <c r="F3485" s="15"/>
      <c r="G3485" s="198"/>
      <c r="I3485" s="15"/>
    </row>
    <row r="3486" spans="5:9" s="196" customFormat="1">
      <c r="E3486" s="197"/>
      <c r="F3486" s="15"/>
      <c r="G3486" s="198"/>
      <c r="I3486" s="15"/>
    </row>
    <row r="3487" spans="5:9" s="196" customFormat="1">
      <c r="E3487" s="197"/>
      <c r="F3487" s="15"/>
      <c r="G3487" s="198"/>
      <c r="I3487" s="15"/>
    </row>
    <row r="3488" spans="5:9" s="196" customFormat="1">
      <c r="E3488" s="197"/>
      <c r="F3488" s="15"/>
      <c r="G3488" s="198"/>
      <c r="I3488" s="15"/>
    </row>
    <row r="3489" spans="5:9" s="196" customFormat="1">
      <c r="E3489" s="197"/>
      <c r="F3489" s="15"/>
      <c r="G3489" s="198"/>
      <c r="I3489" s="15"/>
    </row>
    <row r="3490" spans="5:9" s="196" customFormat="1">
      <c r="E3490" s="197"/>
      <c r="F3490" s="15"/>
      <c r="G3490" s="198"/>
      <c r="I3490" s="15"/>
    </row>
    <row r="3491" spans="5:9" s="196" customFormat="1">
      <c r="E3491" s="197"/>
      <c r="F3491" s="15"/>
      <c r="G3491" s="198"/>
      <c r="I3491" s="15"/>
    </row>
    <row r="3492" spans="5:9" s="196" customFormat="1">
      <c r="E3492" s="197"/>
      <c r="F3492" s="15"/>
      <c r="G3492" s="198"/>
      <c r="I3492" s="15"/>
    </row>
    <row r="3493" spans="5:9" s="196" customFormat="1">
      <c r="E3493" s="197"/>
      <c r="F3493" s="15"/>
      <c r="G3493" s="198"/>
      <c r="I3493" s="15"/>
    </row>
    <row r="3494" spans="5:9" s="196" customFormat="1">
      <c r="E3494" s="197"/>
      <c r="F3494" s="15"/>
      <c r="G3494" s="198"/>
      <c r="I3494" s="15"/>
    </row>
    <row r="3495" spans="5:9" s="196" customFormat="1">
      <c r="E3495" s="197"/>
      <c r="F3495" s="15"/>
      <c r="G3495" s="198"/>
      <c r="I3495" s="15"/>
    </row>
    <row r="3496" spans="5:9" s="196" customFormat="1">
      <c r="E3496" s="197"/>
      <c r="F3496" s="15"/>
      <c r="G3496" s="198"/>
      <c r="I3496" s="15"/>
    </row>
    <row r="3497" spans="5:9" s="196" customFormat="1">
      <c r="E3497" s="197"/>
      <c r="F3497" s="15"/>
      <c r="G3497" s="198"/>
      <c r="I3497" s="15"/>
    </row>
    <row r="3498" spans="5:9" s="196" customFormat="1">
      <c r="E3498" s="197"/>
      <c r="F3498" s="15"/>
      <c r="G3498" s="198"/>
      <c r="I3498" s="15"/>
    </row>
    <row r="3499" spans="5:9" s="196" customFormat="1">
      <c r="E3499" s="197"/>
      <c r="F3499" s="15"/>
      <c r="G3499" s="198"/>
      <c r="I3499" s="15"/>
    </row>
    <row r="3500" spans="5:9" s="196" customFormat="1">
      <c r="E3500" s="197"/>
      <c r="F3500" s="15"/>
      <c r="G3500" s="198"/>
      <c r="I3500" s="15"/>
    </row>
    <row r="3501" spans="5:9" s="196" customFormat="1">
      <c r="E3501" s="197"/>
      <c r="F3501" s="15"/>
      <c r="G3501" s="198"/>
      <c r="I3501" s="15"/>
    </row>
    <row r="3502" spans="5:9" s="196" customFormat="1">
      <c r="E3502" s="197"/>
      <c r="F3502" s="15"/>
      <c r="G3502" s="198"/>
      <c r="I3502" s="15"/>
    </row>
    <row r="3503" spans="5:9" s="196" customFormat="1">
      <c r="E3503" s="197"/>
      <c r="F3503" s="15"/>
      <c r="G3503" s="198"/>
      <c r="I3503" s="15"/>
    </row>
    <row r="3504" spans="5:9" s="196" customFormat="1">
      <c r="E3504" s="197"/>
      <c r="F3504" s="15"/>
      <c r="G3504" s="198"/>
      <c r="I3504" s="15"/>
    </row>
    <row r="3505" spans="5:9" s="196" customFormat="1">
      <c r="E3505" s="197"/>
      <c r="F3505" s="15"/>
      <c r="G3505" s="198"/>
      <c r="I3505" s="15"/>
    </row>
    <row r="3506" spans="5:9" s="196" customFormat="1">
      <c r="E3506" s="197"/>
      <c r="F3506" s="15"/>
      <c r="G3506" s="198"/>
      <c r="I3506" s="15"/>
    </row>
    <row r="3507" spans="5:9" s="196" customFormat="1">
      <c r="E3507" s="197"/>
      <c r="F3507" s="15"/>
      <c r="G3507" s="198"/>
      <c r="I3507" s="15"/>
    </row>
    <row r="3508" spans="5:9" s="196" customFormat="1">
      <c r="E3508" s="197"/>
      <c r="F3508" s="15"/>
      <c r="G3508" s="198"/>
      <c r="I3508" s="15"/>
    </row>
    <row r="3509" spans="5:9" s="196" customFormat="1">
      <c r="E3509" s="197"/>
      <c r="F3509" s="15"/>
      <c r="G3509" s="198"/>
      <c r="I3509" s="15"/>
    </row>
    <row r="3510" spans="5:9" s="196" customFormat="1">
      <c r="E3510" s="197"/>
      <c r="F3510" s="15"/>
      <c r="G3510" s="198"/>
      <c r="I3510" s="15"/>
    </row>
    <row r="3511" spans="5:9" s="196" customFormat="1">
      <c r="E3511" s="197"/>
      <c r="F3511" s="15"/>
      <c r="G3511" s="198"/>
      <c r="I3511" s="15"/>
    </row>
    <row r="3512" spans="5:9" s="196" customFormat="1">
      <c r="E3512" s="197"/>
      <c r="F3512" s="15"/>
      <c r="G3512" s="198"/>
      <c r="I3512" s="15"/>
    </row>
    <row r="3513" spans="5:9" s="196" customFormat="1">
      <c r="E3513" s="197"/>
      <c r="F3513" s="15"/>
      <c r="G3513" s="198"/>
      <c r="I3513" s="15"/>
    </row>
    <row r="3514" spans="5:9" s="196" customFormat="1">
      <c r="E3514" s="197"/>
      <c r="F3514" s="15"/>
      <c r="G3514" s="198"/>
      <c r="I3514" s="15"/>
    </row>
    <row r="3515" spans="5:9" s="196" customFormat="1">
      <c r="E3515" s="197"/>
      <c r="F3515" s="15"/>
      <c r="G3515" s="198"/>
      <c r="I3515" s="15"/>
    </row>
    <row r="3516" spans="5:9" s="196" customFormat="1">
      <c r="E3516" s="197"/>
      <c r="F3516" s="15"/>
      <c r="G3516" s="198"/>
      <c r="I3516" s="15"/>
    </row>
    <row r="3517" spans="5:9" s="196" customFormat="1">
      <c r="E3517" s="197"/>
      <c r="F3517" s="15"/>
      <c r="G3517" s="198"/>
      <c r="I3517" s="15"/>
    </row>
    <row r="3518" spans="5:9" s="196" customFormat="1">
      <c r="E3518" s="197"/>
      <c r="F3518" s="15"/>
      <c r="G3518" s="198"/>
      <c r="I3518" s="15"/>
    </row>
    <row r="3519" spans="5:9" s="196" customFormat="1">
      <c r="E3519" s="197"/>
      <c r="F3519" s="15"/>
      <c r="G3519" s="198"/>
      <c r="I3519" s="15"/>
    </row>
    <row r="3520" spans="5:9" s="196" customFormat="1">
      <c r="E3520" s="197"/>
      <c r="F3520" s="15"/>
      <c r="G3520" s="198"/>
      <c r="I3520" s="15"/>
    </row>
    <row r="3521" spans="5:9" s="196" customFormat="1">
      <c r="E3521" s="197"/>
      <c r="F3521" s="15"/>
      <c r="G3521" s="198"/>
      <c r="I3521" s="15"/>
    </row>
    <row r="3522" spans="5:9" s="196" customFormat="1">
      <c r="E3522" s="197"/>
      <c r="F3522" s="15"/>
      <c r="G3522" s="198"/>
      <c r="I3522" s="15"/>
    </row>
    <row r="3523" spans="5:9" s="196" customFormat="1">
      <c r="E3523" s="197"/>
      <c r="F3523" s="15"/>
      <c r="G3523" s="198"/>
      <c r="I3523" s="15"/>
    </row>
    <row r="3524" spans="5:9" s="196" customFormat="1">
      <c r="E3524" s="197"/>
      <c r="F3524" s="15"/>
      <c r="G3524" s="198"/>
      <c r="I3524" s="15"/>
    </row>
    <row r="3525" spans="5:9" s="196" customFormat="1">
      <c r="E3525" s="197"/>
      <c r="F3525" s="15"/>
      <c r="G3525" s="198"/>
      <c r="I3525" s="15"/>
    </row>
    <row r="3526" spans="5:9" s="196" customFormat="1">
      <c r="E3526" s="197"/>
      <c r="F3526" s="15"/>
      <c r="G3526" s="198"/>
      <c r="I3526" s="15"/>
    </row>
    <row r="3527" spans="5:9" s="196" customFormat="1">
      <c r="E3527" s="197"/>
      <c r="F3527" s="15"/>
      <c r="G3527" s="198"/>
      <c r="I3527" s="15"/>
    </row>
    <row r="3528" spans="5:9" s="196" customFormat="1">
      <c r="E3528" s="197"/>
      <c r="F3528" s="15"/>
      <c r="G3528" s="198"/>
      <c r="I3528" s="15"/>
    </row>
    <row r="3529" spans="5:9" s="196" customFormat="1">
      <c r="E3529" s="197"/>
      <c r="F3529" s="15"/>
      <c r="G3529" s="198"/>
      <c r="I3529" s="15"/>
    </row>
    <row r="3530" spans="5:9" s="196" customFormat="1">
      <c r="E3530" s="197"/>
      <c r="F3530" s="15"/>
      <c r="G3530" s="198"/>
      <c r="I3530" s="15"/>
    </row>
    <row r="3531" spans="5:9" s="196" customFormat="1">
      <c r="E3531" s="197"/>
      <c r="F3531" s="15"/>
      <c r="G3531" s="198"/>
      <c r="I3531" s="15"/>
    </row>
    <row r="3532" spans="5:9" s="196" customFormat="1">
      <c r="E3532" s="197"/>
      <c r="F3532" s="15"/>
      <c r="G3532" s="198"/>
      <c r="I3532" s="15"/>
    </row>
    <row r="3533" spans="5:9" s="196" customFormat="1">
      <c r="E3533" s="197"/>
      <c r="F3533" s="15"/>
      <c r="G3533" s="198"/>
      <c r="I3533" s="15"/>
    </row>
    <row r="3534" spans="5:9" s="196" customFormat="1">
      <c r="E3534" s="197"/>
      <c r="F3534" s="15"/>
      <c r="G3534" s="198"/>
      <c r="I3534" s="15"/>
    </row>
    <row r="3535" spans="5:9" s="196" customFormat="1">
      <c r="E3535" s="197"/>
      <c r="F3535" s="15"/>
      <c r="G3535" s="198"/>
      <c r="I3535" s="15"/>
    </row>
    <row r="3536" spans="5:9" s="196" customFormat="1">
      <c r="E3536" s="197"/>
      <c r="F3536" s="15"/>
      <c r="G3536" s="198"/>
      <c r="I3536" s="15"/>
    </row>
    <row r="3537" spans="5:9" s="196" customFormat="1">
      <c r="E3537" s="197"/>
      <c r="F3537" s="15"/>
      <c r="G3537" s="198"/>
      <c r="I3537" s="15"/>
    </row>
    <row r="3538" spans="5:9" s="196" customFormat="1">
      <c r="E3538" s="197"/>
      <c r="F3538" s="15"/>
      <c r="G3538" s="198"/>
      <c r="I3538" s="15"/>
    </row>
    <row r="3539" spans="5:9" s="196" customFormat="1">
      <c r="E3539" s="197"/>
      <c r="F3539" s="15"/>
      <c r="G3539" s="198"/>
      <c r="I3539" s="15"/>
    </row>
    <row r="3540" spans="5:9" s="196" customFormat="1">
      <c r="E3540" s="197"/>
      <c r="F3540" s="15"/>
      <c r="G3540" s="198"/>
      <c r="I3540" s="15"/>
    </row>
    <row r="3541" spans="5:9" s="196" customFormat="1">
      <c r="E3541" s="197"/>
      <c r="F3541" s="15"/>
      <c r="G3541" s="198"/>
      <c r="I3541" s="15"/>
    </row>
    <row r="3542" spans="5:9" s="196" customFormat="1">
      <c r="E3542" s="197"/>
      <c r="F3542" s="15"/>
      <c r="G3542" s="198"/>
      <c r="I3542" s="15"/>
    </row>
    <row r="3543" spans="5:9" s="196" customFormat="1">
      <c r="E3543" s="197"/>
      <c r="F3543" s="15"/>
      <c r="G3543" s="198"/>
      <c r="I3543" s="15"/>
    </row>
    <row r="3544" spans="5:9" s="196" customFormat="1">
      <c r="E3544" s="197"/>
      <c r="F3544" s="15"/>
      <c r="G3544" s="198"/>
      <c r="I3544" s="15"/>
    </row>
    <row r="3545" spans="5:9" s="196" customFormat="1">
      <c r="E3545" s="197"/>
      <c r="F3545" s="15"/>
      <c r="G3545" s="198"/>
      <c r="I3545" s="15"/>
    </row>
    <row r="3546" spans="5:9" s="196" customFormat="1">
      <c r="E3546" s="197"/>
      <c r="F3546" s="15"/>
      <c r="G3546" s="198"/>
      <c r="I3546" s="15"/>
    </row>
    <row r="3547" spans="5:9" s="196" customFormat="1">
      <c r="E3547" s="197"/>
      <c r="F3547" s="15"/>
      <c r="G3547" s="198"/>
      <c r="I3547" s="15"/>
    </row>
    <row r="3548" spans="5:9" s="196" customFormat="1">
      <c r="E3548" s="197"/>
      <c r="F3548" s="15"/>
      <c r="G3548" s="198"/>
      <c r="I3548" s="15"/>
    </row>
    <row r="3549" spans="5:9" s="196" customFormat="1">
      <c r="E3549" s="197"/>
      <c r="F3549" s="15"/>
      <c r="G3549" s="198"/>
      <c r="I3549" s="15"/>
    </row>
    <row r="3550" spans="5:9" s="196" customFormat="1">
      <c r="E3550" s="197"/>
      <c r="F3550" s="15"/>
      <c r="G3550" s="198"/>
      <c r="I3550" s="15"/>
    </row>
    <row r="3551" spans="5:9" s="196" customFormat="1">
      <c r="E3551" s="197"/>
      <c r="F3551" s="15"/>
      <c r="G3551" s="198"/>
      <c r="I3551" s="15"/>
    </row>
    <row r="3552" spans="5:9" s="196" customFormat="1">
      <c r="E3552" s="197"/>
      <c r="F3552" s="15"/>
      <c r="G3552" s="198"/>
      <c r="I3552" s="15"/>
    </row>
    <row r="3553" spans="5:9" s="196" customFormat="1">
      <c r="E3553" s="197"/>
      <c r="F3553" s="15"/>
      <c r="G3553" s="198"/>
      <c r="I3553" s="15"/>
    </row>
    <row r="3554" spans="5:9" s="196" customFormat="1">
      <c r="E3554" s="197"/>
      <c r="F3554" s="15"/>
      <c r="G3554" s="198"/>
      <c r="I3554" s="15"/>
    </row>
    <row r="3555" spans="5:9" s="196" customFormat="1">
      <c r="E3555" s="197"/>
      <c r="F3555" s="15"/>
      <c r="G3555" s="198"/>
      <c r="I3555" s="15"/>
    </row>
    <row r="3556" spans="5:9" s="196" customFormat="1">
      <c r="E3556" s="197"/>
      <c r="F3556" s="15"/>
      <c r="G3556" s="198"/>
      <c r="I3556" s="15"/>
    </row>
    <row r="3557" spans="5:9" s="196" customFormat="1">
      <c r="E3557" s="197"/>
      <c r="F3557" s="15"/>
      <c r="G3557" s="198"/>
      <c r="I3557" s="15"/>
    </row>
    <row r="3558" spans="5:9" s="196" customFormat="1">
      <c r="E3558" s="197"/>
      <c r="F3558" s="15"/>
      <c r="G3558" s="198"/>
      <c r="I3558" s="15"/>
    </row>
    <row r="3559" spans="5:9" s="196" customFormat="1">
      <c r="E3559" s="197"/>
      <c r="F3559" s="15"/>
      <c r="G3559" s="198"/>
      <c r="I3559" s="15"/>
    </row>
    <row r="3560" spans="5:9" s="196" customFormat="1">
      <c r="E3560" s="197"/>
      <c r="F3560" s="15"/>
      <c r="G3560" s="198"/>
      <c r="I3560" s="15"/>
    </row>
    <row r="3561" spans="5:9" s="196" customFormat="1">
      <c r="E3561" s="197"/>
      <c r="F3561" s="15"/>
      <c r="G3561" s="198"/>
      <c r="I3561" s="15"/>
    </row>
    <row r="3562" spans="5:9" s="196" customFormat="1">
      <c r="E3562" s="197"/>
      <c r="F3562" s="15"/>
      <c r="G3562" s="198"/>
      <c r="I3562" s="15"/>
    </row>
    <row r="3563" spans="5:9" s="196" customFormat="1">
      <c r="E3563" s="197"/>
      <c r="F3563" s="15"/>
      <c r="G3563" s="198"/>
      <c r="I3563" s="15"/>
    </row>
    <row r="3564" spans="5:9" s="196" customFormat="1">
      <c r="E3564" s="197"/>
      <c r="F3564" s="15"/>
      <c r="G3564" s="198"/>
      <c r="I3564" s="15"/>
    </row>
    <row r="3565" spans="5:9" s="196" customFormat="1">
      <c r="E3565" s="197"/>
      <c r="F3565" s="15"/>
      <c r="G3565" s="198"/>
      <c r="I3565" s="15"/>
    </row>
    <row r="3566" spans="5:9" s="196" customFormat="1">
      <c r="E3566" s="197"/>
      <c r="F3566" s="15"/>
      <c r="G3566" s="198"/>
      <c r="I3566" s="15"/>
    </row>
    <row r="3567" spans="5:9" s="196" customFormat="1">
      <c r="E3567" s="197"/>
      <c r="F3567" s="15"/>
      <c r="G3567" s="198"/>
      <c r="I3567" s="15"/>
    </row>
    <row r="3568" spans="5:9" s="196" customFormat="1">
      <c r="E3568" s="197"/>
      <c r="F3568" s="15"/>
      <c r="G3568" s="198"/>
      <c r="I3568" s="15"/>
    </row>
    <row r="3569" spans="5:9" s="196" customFormat="1">
      <c r="E3569" s="197"/>
      <c r="F3569" s="15"/>
      <c r="G3569" s="198"/>
      <c r="I3569" s="15"/>
    </row>
    <row r="3570" spans="5:9" s="196" customFormat="1">
      <c r="E3570" s="197"/>
      <c r="F3570" s="15"/>
      <c r="G3570" s="198"/>
      <c r="I3570" s="15"/>
    </row>
    <row r="3571" spans="5:9" s="196" customFormat="1">
      <c r="E3571" s="197"/>
      <c r="F3571" s="15"/>
      <c r="G3571" s="198"/>
      <c r="I3571" s="15"/>
    </row>
    <row r="3572" spans="5:9" s="196" customFormat="1">
      <c r="E3572" s="197"/>
      <c r="F3572" s="15"/>
      <c r="G3572" s="198"/>
      <c r="I3572" s="15"/>
    </row>
    <row r="3573" spans="5:9" s="196" customFormat="1">
      <c r="E3573" s="197"/>
      <c r="F3573" s="15"/>
      <c r="G3573" s="198"/>
      <c r="I3573" s="15"/>
    </row>
    <row r="3574" spans="5:9" s="196" customFormat="1">
      <c r="E3574" s="197"/>
      <c r="F3574" s="15"/>
      <c r="G3574" s="198"/>
      <c r="I3574" s="15"/>
    </row>
    <row r="3575" spans="5:9" s="196" customFormat="1">
      <c r="E3575" s="197"/>
      <c r="F3575" s="15"/>
      <c r="G3575" s="198"/>
      <c r="I3575" s="15"/>
    </row>
    <row r="3576" spans="5:9" s="196" customFormat="1">
      <c r="E3576" s="197"/>
      <c r="F3576" s="15"/>
      <c r="G3576" s="198"/>
      <c r="I3576" s="15"/>
    </row>
    <row r="3577" spans="5:9" s="196" customFormat="1">
      <c r="E3577" s="197"/>
      <c r="F3577" s="15"/>
      <c r="G3577" s="198"/>
      <c r="I3577" s="15"/>
    </row>
    <row r="3578" spans="5:9" s="196" customFormat="1">
      <c r="E3578" s="197"/>
      <c r="F3578" s="15"/>
      <c r="G3578" s="198"/>
      <c r="I3578" s="15"/>
    </row>
    <row r="3579" spans="5:9" s="196" customFormat="1">
      <c r="E3579" s="197"/>
      <c r="F3579" s="15"/>
      <c r="G3579" s="198"/>
      <c r="I3579" s="15"/>
    </row>
    <row r="3580" spans="5:9" s="196" customFormat="1">
      <c r="E3580" s="197"/>
      <c r="F3580" s="15"/>
      <c r="G3580" s="198"/>
      <c r="I3580" s="15"/>
    </row>
    <row r="3581" spans="5:9" s="196" customFormat="1">
      <c r="E3581" s="197"/>
      <c r="F3581" s="15"/>
      <c r="G3581" s="198"/>
      <c r="I3581" s="15"/>
    </row>
    <row r="3582" spans="5:9" s="196" customFormat="1">
      <c r="E3582" s="197"/>
      <c r="F3582" s="15"/>
      <c r="G3582" s="198"/>
      <c r="I3582" s="15"/>
    </row>
    <row r="3583" spans="5:9" s="196" customFormat="1">
      <c r="E3583" s="197"/>
      <c r="F3583" s="15"/>
      <c r="G3583" s="198"/>
      <c r="I3583" s="15"/>
    </row>
    <row r="3584" spans="5:9" s="196" customFormat="1">
      <c r="E3584" s="197"/>
      <c r="F3584" s="15"/>
      <c r="G3584" s="198"/>
      <c r="I3584" s="15"/>
    </row>
    <row r="3585" spans="5:9" s="196" customFormat="1">
      <c r="E3585" s="197"/>
      <c r="F3585" s="15"/>
      <c r="G3585" s="198"/>
      <c r="I3585" s="15"/>
    </row>
    <row r="3586" spans="5:9" s="196" customFormat="1">
      <c r="E3586" s="197"/>
      <c r="F3586" s="15"/>
      <c r="G3586" s="198"/>
      <c r="I3586" s="15"/>
    </row>
    <row r="3587" spans="5:9" s="196" customFormat="1">
      <c r="E3587" s="197"/>
      <c r="F3587" s="15"/>
      <c r="G3587" s="198"/>
      <c r="I3587" s="15"/>
    </row>
    <row r="3588" spans="5:9" s="196" customFormat="1">
      <c r="E3588" s="197"/>
      <c r="F3588" s="15"/>
      <c r="G3588" s="198"/>
      <c r="I3588" s="15"/>
    </row>
    <row r="3589" spans="5:9" s="196" customFormat="1">
      <c r="E3589" s="197"/>
      <c r="F3589" s="15"/>
      <c r="G3589" s="198"/>
      <c r="I3589" s="15"/>
    </row>
    <row r="3590" spans="5:9" s="196" customFormat="1">
      <c r="E3590" s="197"/>
      <c r="F3590" s="15"/>
      <c r="G3590" s="198"/>
      <c r="I3590" s="15"/>
    </row>
    <row r="3591" spans="5:9" s="196" customFormat="1">
      <c r="E3591" s="197"/>
      <c r="F3591" s="15"/>
      <c r="G3591" s="198"/>
      <c r="I3591" s="15"/>
    </row>
    <row r="3592" spans="5:9" s="196" customFormat="1">
      <c r="E3592" s="197"/>
      <c r="F3592" s="15"/>
      <c r="G3592" s="198"/>
      <c r="I3592" s="15"/>
    </row>
    <row r="3593" spans="5:9" s="196" customFormat="1">
      <c r="E3593" s="197"/>
      <c r="F3593" s="15"/>
      <c r="G3593" s="198"/>
      <c r="I3593" s="15"/>
    </row>
    <row r="3594" spans="5:9" s="196" customFormat="1">
      <c r="E3594" s="197"/>
      <c r="F3594" s="15"/>
      <c r="G3594" s="198"/>
      <c r="I3594" s="15"/>
    </row>
    <row r="3595" spans="5:9" s="196" customFormat="1">
      <c r="E3595" s="197"/>
      <c r="F3595" s="15"/>
      <c r="G3595" s="198"/>
      <c r="I3595" s="15"/>
    </row>
    <row r="3596" spans="5:9" s="196" customFormat="1">
      <c r="E3596" s="197"/>
      <c r="F3596" s="15"/>
      <c r="G3596" s="198"/>
      <c r="I3596" s="15"/>
    </row>
    <row r="3597" spans="5:9" s="196" customFormat="1">
      <c r="E3597" s="197"/>
      <c r="F3597" s="15"/>
      <c r="G3597" s="198"/>
      <c r="I3597" s="15"/>
    </row>
    <row r="3598" spans="5:9" s="196" customFormat="1">
      <c r="E3598" s="197"/>
      <c r="F3598" s="15"/>
      <c r="G3598" s="198"/>
      <c r="I3598" s="15"/>
    </row>
    <row r="3599" spans="5:9" s="196" customFormat="1">
      <c r="E3599" s="197"/>
      <c r="F3599" s="15"/>
      <c r="G3599" s="198"/>
      <c r="I3599" s="15"/>
    </row>
    <row r="3600" spans="5:9" s="196" customFormat="1">
      <c r="E3600" s="197"/>
      <c r="F3600" s="15"/>
      <c r="G3600" s="198"/>
      <c r="I3600" s="15"/>
    </row>
    <row r="3601" spans="5:9" s="196" customFormat="1">
      <c r="E3601" s="197"/>
      <c r="F3601" s="15"/>
      <c r="G3601" s="198"/>
      <c r="I3601" s="15"/>
    </row>
    <row r="3602" spans="5:9" s="196" customFormat="1">
      <c r="E3602" s="197"/>
      <c r="F3602" s="15"/>
      <c r="G3602" s="198"/>
      <c r="I3602" s="15"/>
    </row>
    <row r="3603" spans="5:9" s="196" customFormat="1">
      <c r="E3603" s="197"/>
      <c r="F3603" s="15"/>
      <c r="G3603" s="198"/>
      <c r="I3603" s="15"/>
    </row>
    <row r="3604" spans="5:9" s="196" customFormat="1">
      <c r="E3604" s="197"/>
      <c r="F3604" s="15"/>
      <c r="G3604" s="198"/>
      <c r="I3604" s="15"/>
    </row>
    <row r="3605" spans="5:9" s="196" customFormat="1">
      <c r="E3605" s="197"/>
      <c r="F3605" s="15"/>
      <c r="G3605" s="198"/>
      <c r="I3605" s="15"/>
    </row>
    <row r="3606" spans="5:9" s="196" customFormat="1">
      <c r="E3606" s="197"/>
      <c r="F3606" s="15"/>
      <c r="G3606" s="198"/>
      <c r="I3606" s="15"/>
    </row>
    <row r="3607" spans="5:9" s="196" customFormat="1">
      <c r="E3607" s="197"/>
      <c r="F3607" s="15"/>
      <c r="G3607" s="198"/>
      <c r="I3607" s="15"/>
    </row>
    <row r="3608" spans="5:9" s="196" customFormat="1">
      <c r="E3608" s="197"/>
      <c r="F3608" s="15"/>
      <c r="G3608" s="198"/>
      <c r="I3608" s="15"/>
    </row>
    <row r="3609" spans="5:9" s="196" customFormat="1">
      <c r="E3609" s="197"/>
      <c r="F3609" s="15"/>
      <c r="G3609" s="198"/>
      <c r="I3609" s="15"/>
    </row>
    <row r="3610" spans="5:9" s="196" customFormat="1">
      <c r="E3610" s="197"/>
      <c r="F3610" s="15"/>
      <c r="G3610" s="198"/>
      <c r="I3610" s="15"/>
    </row>
    <row r="3611" spans="5:9" s="196" customFormat="1">
      <c r="E3611" s="197"/>
      <c r="F3611" s="15"/>
      <c r="G3611" s="198"/>
      <c r="I3611" s="15"/>
    </row>
    <row r="3612" spans="5:9" s="196" customFormat="1">
      <c r="E3612" s="197"/>
      <c r="F3612" s="15"/>
      <c r="G3612" s="198"/>
      <c r="I3612" s="15"/>
    </row>
    <row r="3613" spans="5:9" s="196" customFormat="1">
      <c r="E3613" s="197"/>
      <c r="F3613" s="15"/>
      <c r="G3613" s="198"/>
      <c r="I3613" s="15"/>
    </row>
    <row r="3614" spans="5:9" s="196" customFormat="1">
      <c r="E3614" s="197"/>
      <c r="F3614" s="15"/>
      <c r="G3614" s="198"/>
      <c r="I3614" s="15"/>
    </row>
    <row r="3615" spans="5:9" s="196" customFormat="1">
      <c r="E3615" s="197"/>
      <c r="F3615" s="15"/>
      <c r="G3615" s="198"/>
      <c r="I3615" s="15"/>
    </row>
    <row r="3616" spans="5:9" s="196" customFormat="1">
      <c r="E3616" s="197"/>
      <c r="F3616" s="15"/>
      <c r="G3616" s="198"/>
      <c r="I3616" s="15"/>
    </row>
    <row r="3617" spans="5:9" s="196" customFormat="1">
      <c r="E3617" s="197"/>
      <c r="F3617" s="15"/>
      <c r="G3617" s="198"/>
      <c r="I3617" s="15"/>
    </row>
    <row r="3618" spans="5:9" s="196" customFormat="1">
      <c r="E3618" s="197"/>
      <c r="F3618" s="15"/>
      <c r="G3618" s="198"/>
      <c r="I3618" s="15"/>
    </row>
    <row r="3619" spans="5:9" s="196" customFormat="1">
      <c r="E3619" s="197"/>
      <c r="F3619" s="15"/>
      <c r="G3619" s="198"/>
      <c r="I3619" s="15"/>
    </row>
    <row r="3620" spans="5:9" s="196" customFormat="1">
      <c r="E3620" s="197"/>
      <c r="F3620" s="15"/>
      <c r="G3620" s="198"/>
      <c r="I3620" s="15"/>
    </row>
    <row r="3621" spans="5:9" s="196" customFormat="1">
      <c r="E3621" s="197"/>
      <c r="F3621" s="15"/>
      <c r="G3621" s="198"/>
      <c r="I3621" s="15"/>
    </row>
    <row r="3622" spans="5:9" s="196" customFormat="1">
      <c r="E3622" s="197"/>
      <c r="F3622" s="15"/>
      <c r="G3622" s="198"/>
      <c r="I3622" s="15"/>
    </row>
    <row r="3623" spans="5:9" s="196" customFormat="1">
      <c r="E3623" s="197"/>
      <c r="F3623" s="15"/>
      <c r="G3623" s="198"/>
      <c r="I3623" s="15"/>
    </row>
    <row r="3624" spans="5:9" s="196" customFormat="1">
      <c r="E3624" s="197"/>
      <c r="F3624" s="15"/>
      <c r="G3624" s="198"/>
      <c r="I3624" s="15"/>
    </row>
    <row r="3625" spans="5:9" s="196" customFormat="1">
      <c r="E3625" s="197"/>
      <c r="F3625" s="15"/>
      <c r="G3625" s="198"/>
      <c r="I3625" s="15"/>
    </row>
    <row r="3626" spans="5:9" s="196" customFormat="1">
      <c r="E3626" s="197"/>
      <c r="F3626" s="15"/>
      <c r="G3626" s="198"/>
      <c r="I3626" s="15"/>
    </row>
    <row r="3627" spans="5:9" s="196" customFormat="1">
      <c r="E3627" s="197"/>
      <c r="F3627" s="15"/>
      <c r="G3627" s="198"/>
      <c r="I3627" s="15"/>
    </row>
    <row r="3628" spans="5:9" s="196" customFormat="1">
      <c r="E3628" s="197"/>
      <c r="F3628" s="15"/>
      <c r="G3628" s="198"/>
      <c r="I3628" s="15"/>
    </row>
    <row r="3629" spans="5:9" s="196" customFormat="1">
      <c r="E3629" s="197"/>
      <c r="F3629" s="15"/>
      <c r="G3629" s="198"/>
      <c r="I3629" s="15"/>
    </row>
    <row r="3630" spans="5:9" s="196" customFormat="1">
      <c r="E3630" s="197"/>
      <c r="F3630" s="15"/>
      <c r="G3630" s="198"/>
      <c r="I3630" s="15"/>
    </row>
    <row r="3631" spans="5:9" s="196" customFormat="1">
      <c r="E3631" s="197"/>
      <c r="F3631" s="15"/>
      <c r="G3631" s="198"/>
      <c r="I3631" s="15"/>
    </row>
    <row r="3632" spans="5:9" s="196" customFormat="1">
      <c r="E3632" s="197"/>
      <c r="F3632" s="15"/>
      <c r="G3632" s="198"/>
      <c r="I3632" s="15"/>
    </row>
    <row r="3633" spans="5:9" s="196" customFormat="1">
      <c r="E3633" s="197"/>
      <c r="F3633" s="15"/>
      <c r="G3633" s="198"/>
      <c r="I3633" s="15"/>
    </row>
    <row r="3634" spans="5:9" s="196" customFormat="1">
      <c r="E3634" s="197"/>
      <c r="F3634" s="15"/>
      <c r="G3634" s="198"/>
      <c r="I3634" s="15"/>
    </row>
    <row r="3635" spans="5:9" s="196" customFormat="1">
      <c r="E3635" s="197"/>
      <c r="F3635" s="15"/>
      <c r="G3635" s="198"/>
      <c r="I3635" s="15"/>
    </row>
    <row r="3636" spans="5:9" s="196" customFormat="1">
      <c r="E3636" s="197"/>
      <c r="F3636" s="15"/>
      <c r="G3636" s="198"/>
      <c r="I3636" s="15"/>
    </row>
    <row r="3637" spans="5:9" s="196" customFormat="1">
      <c r="E3637" s="197"/>
      <c r="F3637" s="15"/>
      <c r="G3637" s="198"/>
      <c r="I3637" s="15"/>
    </row>
    <row r="3638" spans="5:9" s="196" customFormat="1">
      <c r="E3638" s="197"/>
      <c r="F3638" s="15"/>
      <c r="G3638" s="198"/>
      <c r="I3638" s="15"/>
    </row>
    <row r="3639" spans="5:9" s="196" customFormat="1">
      <c r="E3639" s="197"/>
      <c r="F3639" s="15"/>
      <c r="G3639" s="198"/>
      <c r="I3639" s="15"/>
    </row>
    <row r="3640" spans="5:9" s="196" customFormat="1">
      <c r="E3640" s="197"/>
      <c r="F3640" s="15"/>
      <c r="G3640" s="198"/>
      <c r="I3640" s="15"/>
    </row>
    <row r="3641" spans="5:9" s="196" customFormat="1">
      <c r="E3641" s="197"/>
      <c r="F3641" s="15"/>
      <c r="G3641" s="198"/>
      <c r="I3641" s="15"/>
    </row>
    <row r="3642" spans="5:9" s="196" customFormat="1">
      <c r="E3642" s="197"/>
      <c r="F3642" s="15"/>
      <c r="G3642" s="198"/>
      <c r="I3642" s="15"/>
    </row>
    <row r="3643" spans="5:9" s="196" customFormat="1">
      <c r="E3643" s="197"/>
      <c r="F3643" s="15"/>
      <c r="G3643" s="198"/>
      <c r="I3643" s="15"/>
    </row>
    <row r="3644" spans="5:9" s="196" customFormat="1">
      <c r="E3644" s="197"/>
      <c r="F3644" s="15"/>
      <c r="G3644" s="198"/>
      <c r="I3644" s="15"/>
    </row>
    <row r="3645" spans="5:9" s="196" customFormat="1">
      <c r="E3645" s="197"/>
      <c r="F3645" s="15"/>
      <c r="G3645" s="198"/>
      <c r="I3645" s="15"/>
    </row>
    <row r="3646" spans="5:9" s="196" customFormat="1">
      <c r="E3646" s="197"/>
      <c r="F3646" s="15"/>
      <c r="G3646" s="198"/>
      <c r="I3646" s="15"/>
    </row>
    <row r="3647" spans="5:9" s="196" customFormat="1">
      <c r="E3647" s="197"/>
      <c r="F3647" s="15"/>
      <c r="G3647" s="198"/>
      <c r="I3647" s="15"/>
    </row>
    <row r="3648" spans="5:9" s="196" customFormat="1">
      <c r="E3648" s="197"/>
      <c r="F3648" s="15"/>
      <c r="G3648" s="198"/>
      <c r="I3648" s="15"/>
    </row>
    <row r="3649" spans="5:9" s="196" customFormat="1">
      <c r="E3649" s="197"/>
      <c r="F3649" s="15"/>
      <c r="G3649" s="198"/>
      <c r="I3649" s="15"/>
    </row>
    <row r="3650" spans="5:9" s="196" customFormat="1">
      <c r="E3650" s="197"/>
      <c r="F3650" s="15"/>
      <c r="G3650" s="198"/>
      <c r="I3650" s="15"/>
    </row>
    <row r="3651" spans="5:9" s="196" customFormat="1">
      <c r="E3651" s="197"/>
      <c r="F3651" s="15"/>
      <c r="G3651" s="198"/>
      <c r="I3651" s="15"/>
    </row>
    <row r="3652" spans="5:9" s="196" customFormat="1">
      <c r="E3652" s="197"/>
      <c r="F3652" s="15"/>
      <c r="G3652" s="198"/>
      <c r="I3652" s="15"/>
    </row>
    <row r="3653" spans="5:9" s="196" customFormat="1">
      <c r="E3653" s="197"/>
      <c r="F3653" s="15"/>
      <c r="G3653" s="198"/>
      <c r="I3653" s="15"/>
    </row>
    <row r="3654" spans="5:9" s="196" customFormat="1">
      <c r="E3654" s="197"/>
      <c r="F3654" s="15"/>
      <c r="G3654" s="198"/>
      <c r="I3654" s="15"/>
    </row>
    <row r="3655" spans="5:9" s="196" customFormat="1">
      <c r="E3655" s="197"/>
      <c r="F3655" s="15"/>
      <c r="G3655" s="198"/>
      <c r="I3655" s="15"/>
    </row>
    <row r="3656" spans="5:9" s="196" customFormat="1">
      <c r="E3656" s="197"/>
      <c r="F3656" s="15"/>
      <c r="G3656" s="198"/>
      <c r="I3656" s="15"/>
    </row>
    <row r="3657" spans="5:9" s="196" customFormat="1">
      <c r="E3657" s="197"/>
      <c r="F3657" s="15"/>
      <c r="G3657" s="198"/>
      <c r="I3657" s="15"/>
    </row>
    <row r="3658" spans="5:9" s="196" customFormat="1">
      <c r="E3658" s="197"/>
      <c r="F3658" s="15"/>
      <c r="G3658" s="198"/>
      <c r="I3658" s="15"/>
    </row>
    <row r="3659" spans="5:9" s="196" customFormat="1">
      <c r="E3659" s="197"/>
      <c r="F3659" s="15"/>
      <c r="G3659" s="198"/>
      <c r="I3659" s="15"/>
    </row>
    <row r="3660" spans="5:9" s="196" customFormat="1">
      <c r="E3660" s="197"/>
      <c r="F3660" s="15"/>
      <c r="G3660" s="198"/>
      <c r="I3660" s="15"/>
    </row>
    <row r="3661" spans="5:9" s="196" customFormat="1">
      <c r="E3661" s="197"/>
      <c r="F3661" s="15"/>
      <c r="G3661" s="198"/>
      <c r="I3661" s="15"/>
    </row>
    <row r="3662" spans="5:9" s="196" customFormat="1">
      <c r="E3662" s="197"/>
      <c r="F3662" s="15"/>
      <c r="G3662" s="198"/>
      <c r="I3662" s="15"/>
    </row>
    <row r="3663" spans="5:9" s="196" customFormat="1">
      <c r="E3663" s="197"/>
      <c r="F3663" s="15"/>
      <c r="G3663" s="198"/>
      <c r="I3663" s="15"/>
    </row>
    <row r="3664" spans="5:9" s="196" customFormat="1">
      <c r="E3664" s="197"/>
      <c r="F3664" s="15"/>
      <c r="G3664" s="198"/>
      <c r="I3664" s="15"/>
    </row>
    <row r="3665" spans="5:9" s="196" customFormat="1">
      <c r="E3665" s="197"/>
      <c r="F3665" s="15"/>
      <c r="G3665" s="198"/>
      <c r="I3665" s="15"/>
    </row>
    <row r="3666" spans="5:9" s="196" customFormat="1">
      <c r="E3666" s="197"/>
      <c r="F3666" s="15"/>
      <c r="G3666" s="198"/>
      <c r="I3666" s="15"/>
    </row>
    <row r="3667" spans="5:9" s="196" customFormat="1">
      <c r="E3667" s="197"/>
      <c r="F3667" s="15"/>
      <c r="G3667" s="198"/>
      <c r="I3667" s="15"/>
    </row>
    <row r="3668" spans="5:9" s="196" customFormat="1">
      <c r="E3668" s="197"/>
      <c r="F3668" s="15"/>
      <c r="G3668" s="198"/>
      <c r="I3668" s="15"/>
    </row>
    <row r="3669" spans="5:9" s="196" customFormat="1">
      <c r="E3669" s="197"/>
      <c r="F3669" s="15"/>
      <c r="G3669" s="198"/>
      <c r="I3669" s="15"/>
    </row>
    <row r="3670" spans="5:9" s="196" customFormat="1">
      <c r="E3670" s="197"/>
      <c r="F3670" s="15"/>
      <c r="G3670" s="198"/>
      <c r="I3670" s="15"/>
    </row>
    <row r="3671" spans="5:9" s="196" customFormat="1">
      <c r="E3671" s="197"/>
      <c r="F3671" s="15"/>
      <c r="G3671" s="198"/>
      <c r="I3671" s="15"/>
    </row>
    <row r="3672" spans="5:9" s="196" customFormat="1">
      <c r="E3672" s="197"/>
      <c r="F3672" s="15"/>
      <c r="G3672" s="198"/>
      <c r="I3672" s="15"/>
    </row>
    <row r="3673" spans="5:9" s="196" customFormat="1">
      <c r="E3673" s="197"/>
      <c r="F3673" s="15"/>
      <c r="G3673" s="198"/>
      <c r="I3673" s="15"/>
    </row>
    <row r="3674" spans="5:9" s="196" customFormat="1">
      <c r="E3674" s="197"/>
      <c r="F3674" s="15"/>
      <c r="G3674" s="198"/>
      <c r="I3674" s="15"/>
    </row>
    <row r="3675" spans="5:9" s="196" customFormat="1">
      <c r="E3675" s="197"/>
      <c r="F3675" s="15"/>
      <c r="G3675" s="198"/>
      <c r="I3675" s="15"/>
    </row>
    <row r="3676" spans="5:9" s="196" customFormat="1">
      <c r="E3676" s="197"/>
      <c r="F3676" s="15"/>
      <c r="G3676" s="198"/>
      <c r="I3676" s="15"/>
    </row>
    <row r="3677" spans="5:9" s="196" customFormat="1">
      <c r="E3677" s="197"/>
      <c r="F3677" s="15"/>
      <c r="G3677" s="198"/>
      <c r="I3677" s="15"/>
    </row>
    <row r="3678" spans="5:9" s="196" customFormat="1">
      <c r="E3678" s="197"/>
      <c r="F3678" s="15"/>
      <c r="G3678" s="198"/>
      <c r="I3678" s="15"/>
    </row>
    <row r="3679" spans="5:9" s="196" customFormat="1">
      <c r="E3679" s="197"/>
      <c r="F3679" s="15"/>
      <c r="G3679" s="198"/>
      <c r="I3679" s="15"/>
    </row>
    <row r="3680" spans="5:9" s="196" customFormat="1">
      <c r="E3680" s="197"/>
      <c r="F3680" s="15"/>
      <c r="G3680" s="198"/>
      <c r="I3680" s="15"/>
    </row>
    <row r="3681" spans="5:9" s="196" customFormat="1">
      <c r="E3681" s="197"/>
      <c r="F3681" s="15"/>
      <c r="G3681" s="198"/>
      <c r="I3681" s="15"/>
    </row>
    <row r="3682" spans="5:9" s="196" customFormat="1">
      <c r="E3682" s="197"/>
      <c r="F3682" s="15"/>
      <c r="G3682" s="198"/>
      <c r="I3682" s="15"/>
    </row>
    <row r="3683" spans="5:9" s="196" customFormat="1">
      <c r="E3683" s="197"/>
      <c r="F3683" s="15"/>
      <c r="G3683" s="198"/>
      <c r="I3683" s="15"/>
    </row>
    <row r="3684" spans="5:9" s="196" customFormat="1">
      <c r="E3684" s="197"/>
      <c r="F3684" s="15"/>
      <c r="G3684" s="198"/>
      <c r="I3684" s="15"/>
    </row>
    <row r="3685" spans="5:9" s="196" customFormat="1">
      <c r="E3685" s="197"/>
      <c r="F3685" s="15"/>
      <c r="G3685" s="198"/>
      <c r="I3685" s="15"/>
    </row>
    <row r="3686" spans="5:9" s="196" customFormat="1">
      <c r="E3686" s="197"/>
      <c r="F3686" s="15"/>
      <c r="G3686" s="198"/>
      <c r="I3686" s="15"/>
    </row>
    <row r="3687" spans="5:9" s="196" customFormat="1">
      <c r="E3687" s="197"/>
      <c r="F3687" s="15"/>
      <c r="G3687" s="198"/>
      <c r="I3687" s="15"/>
    </row>
    <row r="3688" spans="5:9" s="196" customFormat="1">
      <c r="E3688" s="197"/>
      <c r="F3688" s="15"/>
      <c r="G3688" s="198"/>
      <c r="I3688" s="15"/>
    </row>
    <row r="3689" spans="5:9" s="196" customFormat="1">
      <c r="E3689" s="197"/>
      <c r="F3689" s="15"/>
      <c r="G3689" s="198"/>
      <c r="I3689" s="15"/>
    </row>
    <row r="3690" spans="5:9" s="196" customFormat="1">
      <c r="E3690" s="197"/>
      <c r="F3690" s="15"/>
      <c r="G3690" s="198"/>
      <c r="I3690" s="15"/>
    </row>
    <row r="3691" spans="5:9" s="196" customFormat="1">
      <c r="E3691" s="197"/>
      <c r="F3691" s="15"/>
      <c r="G3691" s="198"/>
      <c r="I3691" s="15"/>
    </row>
    <row r="3692" spans="5:9" s="196" customFormat="1">
      <c r="E3692" s="197"/>
      <c r="F3692" s="15"/>
      <c r="G3692" s="198"/>
      <c r="I3692" s="15"/>
    </row>
    <row r="3693" spans="5:9" s="196" customFormat="1">
      <c r="E3693" s="197"/>
      <c r="F3693" s="15"/>
      <c r="G3693" s="198"/>
      <c r="I3693" s="15"/>
    </row>
    <row r="3694" spans="5:9" s="196" customFormat="1">
      <c r="E3694" s="197"/>
      <c r="F3694" s="15"/>
      <c r="G3694" s="198"/>
      <c r="I3694" s="15"/>
    </row>
    <row r="3695" spans="5:9" s="196" customFormat="1">
      <c r="E3695" s="197"/>
      <c r="F3695" s="15"/>
      <c r="G3695" s="198"/>
      <c r="I3695" s="15"/>
    </row>
    <row r="3696" spans="5:9" s="196" customFormat="1">
      <c r="E3696" s="197"/>
      <c r="F3696" s="15"/>
      <c r="G3696" s="198"/>
      <c r="I3696" s="15"/>
    </row>
    <row r="3697" spans="5:9" s="196" customFormat="1">
      <c r="E3697" s="197"/>
      <c r="F3697" s="15"/>
      <c r="G3697" s="198"/>
      <c r="I3697" s="15"/>
    </row>
    <row r="3698" spans="5:9" s="196" customFormat="1">
      <c r="E3698" s="197"/>
      <c r="F3698" s="15"/>
      <c r="G3698" s="198"/>
      <c r="I3698" s="15"/>
    </row>
    <row r="3699" spans="5:9" s="196" customFormat="1">
      <c r="E3699" s="197"/>
      <c r="F3699" s="15"/>
      <c r="G3699" s="198"/>
      <c r="I3699" s="15"/>
    </row>
    <row r="3700" spans="5:9" s="196" customFormat="1">
      <c r="E3700" s="197"/>
      <c r="F3700" s="15"/>
      <c r="G3700" s="198"/>
      <c r="I3700" s="15"/>
    </row>
    <row r="3701" spans="5:9" s="196" customFormat="1">
      <c r="E3701" s="197"/>
      <c r="F3701" s="15"/>
      <c r="G3701" s="198"/>
      <c r="I3701" s="15"/>
    </row>
    <row r="3702" spans="5:9" s="196" customFormat="1">
      <c r="E3702" s="197"/>
      <c r="F3702" s="15"/>
      <c r="G3702" s="198"/>
      <c r="I3702" s="15"/>
    </row>
    <row r="3703" spans="5:9" s="196" customFormat="1">
      <c r="E3703" s="197"/>
      <c r="F3703" s="15"/>
      <c r="G3703" s="198"/>
      <c r="I3703" s="15"/>
    </row>
    <row r="3704" spans="5:9" s="196" customFormat="1">
      <c r="E3704" s="197"/>
      <c r="F3704" s="15"/>
      <c r="G3704" s="198"/>
      <c r="I3704" s="15"/>
    </row>
    <row r="3705" spans="5:9" s="196" customFormat="1">
      <c r="E3705" s="197"/>
      <c r="F3705" s="15"/>
      <c r="G3705" s="198"/>
      <c r="I3705" s="15"/>
    </row>
    <row r="3706" spans="5:9" s="196" customFormat="1">
      <c r="E3706" s="197"/>
      <c r="F3706" s="15"/>
      <c r="G3706" s="198"/>
      <c r="I3706" s="15"/>
    </row>
    <row r="3707" spans="5:9" s="196" customFormat="1">
      <c r="E3707" s="197"/>
      <c r="F3707" s="15"/>
      <c r="G3707" s="198"/>
      <c r="I3707" s="15"/>
    </row>
    <row r="3708" spans="5:9" s="196" customFormat="1">
      <c r="E3708" s="197"/>
      <c r="F3708" s="15"/>
      <c r="G3708" s="198"/>
      <c r="I3708" s="15"/>
    </row>
    <row r="3709" spans="5:9" s="196" customFormat="1">
      <c r="E3709" s="197"/>
      <c r="F3709" s="15"/>
      <c r="G3709" s="198"/>
      <c r="I3709" s="15"/>
    </row>
    <row r="3710" spans="5:9" s="196" customFormat="1">
      <c r="E3710" s="197"/>
      <c r="F3710" s="15"/>
      <c r="G3710" s="198"/>
      <c r="I3710" s="15"/>
    </row>
    <row r="3711" spans="5:9" s="196" customFormat="1">
      <c r="E3711" s="197"/>
      <c r="F3711" s="15"/>
      <c r="G3711" s="198"/>
      <c r="I3711" s="15"/>
    </row>
    <row r="3712" spans="5:9" s="196" customFormat="1">
      <c r="E3712" s="197"/>
      <c r="F3712" s="15"/>
      <c r="G3712" s="198"/>
      <c r="I3712" s="15"/>
    </row>
    <row r="3713" spans="5:9" s="196" customFormat="1">
      <c r="E3713" s="197"/>
      <c r="F3713" s="15"/>
      <c r="G3713" s="198"/>
      <c r="I3713" s="15"/>
    </row>
    <row r="3714" spans="5:9" s="196" customFormat="1">
      <c r="E3714" s="197"/>
      <c r="F3714" s="15"/>
      <c r="G3714" s="198"/>
      <c r="I3714" s="15"/>
    </row>
    <row r="3715" spans="5:9" s="196" customFormat="1">
      <c r="E3715" s="197"/>
      <c r="F3715" s="15"/>
      <c r="G3715" s="198"/>
      <c r="I3715" s="15"/>
    </row>
    <row r="3716" spans="5:9" s="196" customFormat="1">
      <c r="E3716" s="197"/>
      <c r="F3716" s="15"/>
      <c r="G3716" s="198"/>
      <c r="I3716" s="15"/>
    </row>
    <row r="3717" spans="5:9" s="196" customFormat="1">
      <c r="E3717" s="197"/>
      <c r="F3717" s="15"/>
      <c r="G3717" s="198"/>
      <c r="I3717" s="15"/>
    </row>
    <row r="3718" spans="5:9" s="196" customFormat="1">
      <c r="E3718" s="197"/>
      <c r="F3718" s="15"/>
      <c r="G3718" s="198"/>
      <c r="I3718" s="15"/>
    </row>
    <row r="3719" spans="5:9" s="196" customFormat="1">
      <c r="E3719" s="197"/>
      <c r="F3719" s="15"/>
      <c r="G3719" s="198"/>
      <c r="I3719" s="15"/>
    </row>
    <row r="3720" spans="5:9" s="196" customFormat="1">
      <c r="E3720" s="197"/>
      <c r="F3720" s="15"/>
      <c r="G3720" s="198"/>
      <c r="I3720" s="15"/>
    </row>
    <row r="3721" spans="5:9" s="196" customFormat="1">
      <c r="E3721" s="197"/>
      <c r="F3721" s="15"/>
      <c r="G3721" s="198"/>
      <c r="I3721" s="15"/>
    </row>
    <row r="3722" spans="5:9" s="196" customFormat="1">
      <c r="E3722" s="197"/>
      <c r="F3722" s="15"/>
      <c r="G3722" s="198"/>
      <c r="I3722" s="15"/>
    </row>
    <row r="3723" spans="5:9" s="196" customFormat="1">
      <c r="E3723" s="197"/>
      <c r="F3723" s="15"/>
      <c r="G3723" s="198"/>
      <c r="I3723" s="15"/>
    </row>
    <row r="3724" spans="5:9" s="196" customFormat="1">
      <c r="E3724" s="197"/>
      <c r="F3724" s="15"/>
      <c r="G3724" s="198"/>
      <c r="I3724" s="15"/>
    </row>
    <row r="3725" spans="5:9" s="196" customFormat="1">
      <c r="E3725" s="197"/>
      <c r="F3725" s="15"/>
      <c r="G3725" s="198"/>
      <c r="I3725" s="15"/>
    </row>
    <row r="3726" spans="5:9" s="196" customFormat="1">
      <c r="E3726" s="197"/>
      <c r="F3726" s="15"/>
      <c r="G3726" s="198"/>
      <c r="I3726" s="15"/>
    </row>
    <row r="3727" spans="5:9" s="196" customFormat="1">
      <c r="E3727" s="197"/>
      <c r="F3727" s="15"/>
      <c r="G3727" s="198"/>
      <c r="I3727" s="15"/>
    </row>
    <row r="3728" spans="5:9" s="196" customFormat="1">
      <c r="E3728" s="197"/>
      <c r="F3728" s="15"/>
      <c r="G3728" s="198"/>
      <c r="I3728" s="15"/>
    </row>
    <row r="3729" spans="5:9" s="196" customFormat="1">
      <c r="E3729" s="197"/>
      <c r="F3729" s="15"/>
      <c r="G3729" s="198"/>
      <c r="I3729" s="15"/>
    </row>
    <row r="3730" spans="5:9" s="196" customFormat="1">
      <c r="E3730" s="197"/>
      <c r="F3730" s="15"/>
      <c r="G3730" s="198"/>
      <c r="I3730" s="15"/>
    </row>
    <row r="3731" spans="5:9" s="196" customFormat="1">
      <c r="E3731" s="197"/>
      <c r="F3731" s="15"/>
      <c r="G3731" s="198"/>
      <c r="I3731" s="15"/>
    </row>
    <row r="3732" spans="5:9" s="196" customFormat="1">
      <c r="E3732" s="197"/>
      <c r="F3732" s="15"/>
      <c r="G3732" s="198"/>
      <c r="I3732" s="15"/>
    </row>
    <row r="3733" spans="5:9" s="196" customFormat="1">
      <c r="E3733" s="197"/>
      <c r="F3733" s="15"/>
      <c r="G3733" s="198"/>
      <c r="I3733" s="15"/>
    </row>
    <row r="3734" spans="5:9" s="196" customFormat="1">
      <c r="E3734" s="197"/>
      <c r="F3734" s="15"/>
      <c r="G3734" s="198"/>
      <c r="I3734" s="15"/>
    </row>
    <row r="3735" spans="5:9" s="196" customFormat="1">
      <c r="E3735" s="197"/>
      <c r="F3735" s="15"/>
      <c r="G3735" s="198"/>
      <c r="I3735" s="15"/>
    </row>
    <row r="3736" spans="5:9" s="196" customFormat="1">
      <c r="E3736" s="197"/>
      <c r="F3736" s="15"/>
      <c r="G3736" s="198"/>
      <c r="I3736" s="15"/>
    </row>
    <row r="3737" spans="5:9" s="196" customFormat="1">
      <c r="E3737" s="197"/>
      <c r="F3737" s="15"/>
      <c r="G3737" s="198"/>
      <c r="I3737" s="15"/>
    </row>
    <row r="3738" spans="5:9" s="196" customFormat="1">
      <c r="E3738" s="197"/>
      <c r="F3738" s="15"/>
      <c r="G3738" s="198"/>
      <c r="I3738" s="15"/>
    </row>
    <row r="3739" spans="5:9" s="196" customFormat="1">
      <c r="E3739" s="197"/>
      <c r="F3739" s="15"/>
      <c r="G3739" s="198"/>
      <c r="I3739" s="15"/>
    </row>
    <row r="3740" spans="5:9" s="196" customFormat="1">
      <c r="E3740" s="197"/>
      <c r="F3740" s="15"/>
      <c r="G3740" s="198"/>
      <c r="I3740" s="15"/>
    </row>
    <row r="3741" spans="5:9" s="196" customFormat="1">
      <c r="E3741" s="197"/>
      <c r="F3741" s="15"/>
      <c r="G3741" s="198"/>
      <c r="I3741" s="15"/>
    </row>
    <row r="3742" spans="5:9" s="196" customFormat="1">
      <c r="E3742" s="197"/>
      <c r="F3742" s="15"/>
      <c r="G3742" s="198"/>
      <c r="I3742" s="15"/>
    </row>
    <row r="3743" spans="5:9" s="196" customFormat="1">
      <c r="E3743" s="197"/>
      <c r="F3743" s="15"/>
      <c r="G3743" s="198"/>
      <c r="I3743" s="15"/>
    </row>
    <row r="3744" spans="5:9" s="196" customFormat="1">
      <c r="E3744" s="197"/>
      <c r="F3744" s="15"/>
      <c r="G3744" s="198"/>
      <c r="I3744" s="15"/>
    </row>
    <row r="3745" spans="5:9" s="196" customFormat="1">
      <c r="E3745" s="197"/>
      <c r="F3745" s="15"/>
      <c r="G3745" s="198"/>
      <c r="I3745" s="15"/>
    </row>
    <row r="3746" spans="5:9" s="196" customFormat="1">
      <c r="E3746" s="197"/>
      <c r="F3746" s="15"/>
      <c r="G3746" s="198"/>
      <c r="I3746" s="15"/>
    </row>
    <row r="3747" spans="5:9" s="196" customFormat="1">
      <c r="E3747" s="197"/>
      <c r="F3747" s="15"/>
      <c r="G3747" s="198"/>
      <c r="I3747" s="15"/>
    </row>
    <row r="3748" spans="5:9" s="196" customFormat="1">
      <c r="E3748" s="197"/>
      <c r="F3748" s="15"/>
      <c r="G3748" s="198"/>
      <c r="I3748" s="15"/>
    </row>
    <row r="3749" spans="5:9" s="196" customFormat="1">
      <c r="E3749" s="197"/>
      <c r="F3749" s="15"/>
      <c r="G3749" s="198"/>
      <c r="I3749" s="15"/>
    </row>
    <row r="3750" spans="5:9" s="196" customFormat="1">
      <c r="E3750" s="197"/>
      <c r="F3750" s="15"/>
      <c r="G3750" s="198"/>
      <c r="I3750" s="15"/>
    </row>
    <row r="3751" spans="5:9" s="196" customFormat="1">
      <c r="E3751" s="197"/>
      <c r="F3751" s="15"/>
      <c r="G3751" s="198"/>
      <c r="I3751" s="15"/>
    </row>
    <row r="3752" spans="5:9" s="196" customFormat="1">
      <c r="E3752" s="197"/>
      <c r="F3752" s="15"/>
      <c r="G3752" s="198"/>
      <c r="I3752" s="15"/>
    </row>
    <row r="3753" spans="5:9" s="196" customFormat="1">
      <c r="E3753" s="197"/>
      <c r="F3753" s="15"/>
      <c r="G3753" s="198"/>
      <c r="I3753" s="15"/>
    </row>
    <row r="3754" spans="5:9" s="196" customFormat="1">
      <c r="E3754" s="197"/>
      <c r="F3754" s="15"/>
      <c r="G3754" s="198"/>
      <c r="I3754" s="15"/>
    </row>
    <row r="3755" spans="5:9" s="196" customFormat="1">
      <c r="E3755" s="197"/>
      <c r="F3755" s="15"/>
      <c r="G3755" s="198"/>
      <c r="I3755" s="15"/>
    </row>
    <row r="3756" spans="5:9" s="196" customFormat="1">
      <c r="E3756" s="197"/>
      <c r="F3756" s="15"/>
      <c r="G3756" s="198"/>
      <c r="I3756" s="15"/>
    </row>
    <row r="3757" spans="5:9" s="196" customFormat="1">
      <c r="E3757" s="197"/>
      <c r="F3757" s="15"/>
      <c r="G3757" s="198"/>
      <c r="I3757" s="15"/>
    </row>
    <row r="3758" spans="5:9" s="196" customFormat="1">
      <c r="E3758" s="197"/>
      <c r="F3758" s="15"/>
      <c r="G3758" s="198"/>
      <c r="I3758" s="15"/>
    </row>
    <row r="3759" spans="5:9" s="196" customFormat="1">
      <c r="E3759" s="197"/>
      <c r="F3759" s="15"/>
      <c r="G3759" s="198"/>
      <c r="I3759" s="15"/>
    </row>
    <row r="3760" spans="5:9" s="196" customFormat="1">
      <c r="E3760" s="197"/>
      <c r="F3760" s="15"/>
      <c r="G3760" s="198"/>
      <c r="I3760" s="15"/>
    </row>
    <row r="3761" spans="5:9" s="196" customFormat="1">
      <c r="E3761" s="197"/>
      <c r="F3761" s="15"/>
      <c r="G3761" s="198"/>
      <c r="I3761" s="15"/>
    </row>
    <row r="3762" spans="5:9" s="196" customFormat="1">
      <c r="E3762" s="197"/>
      <c r="F3762" s="15"/>
      <c r="G3762" s="198"/>
      <c r="I3762" s="15"/>
    </row>
    <row r="3763" spans="5:9" s="196" customFormat="1">
      <c r="E3763" s="197"/>
      <c r="F3763" s="15"/>
      <c r="G3763" s="198"/>
      <c r="I3763" s="15"/>
    </row>
    <row r="3764" spans="5:9" s="196" customFormat="1">
      <c r="E3764" s="197"/>
      <c r="F3764" s="15"/>
      <c r="G3764" s="198"/>
      <c r="I3764" s="15"/>
    </row>
    <row r="3765" spans="5:9" s="196" customFormat="1">
      <c r="E3765" s="197"/>
      <c r="F3765" s="15"/>
      <c r="G3765" s="198"/>
      <c r="I3765" s="15"/>
    </row>
    <row r="3766" spans="5:9" s="196" customFormat="1">
      <c r="E3766" s="197"/>
      <c r="F3766" s="15"/>
      <c r="G3766" s="198"/>
      <c r="I3766" s="15"/>
    </row>
    <row r="3767" spans="5:9" s="196" customFormat="1">
      <c r="E3767" s="197"/>
      <c r="F3767" s="15"/>
      <c r="G3767" s="198"/>
      <c r="I3767" s="15"/>
    </row>
    <row r="3768" spans="5:9" s="196" customFormat="1">
      <c r="E3768" s="197"/>
      <c r="F3768" s="15"/>
      <c r="G3768" s="198"/>
      <c r="I3768" s="15"/>
    </row>
    <row r="3769" spans="5:9" s="196" customFormat="1">
      <c r="E3769" s="197"/>
      <c r="F3769" s="15"/>
      <c r="G3769" s="198"/>
      <c r="I3769" s="15"/>
    </row>
    <row r="3770" spans="5:9" s="196" customFormat="1">
      <c r="E3770" s="197"/>
      <c r="F3770" s="15"/>
      <c r="G3770" s="198"/>
      <c r="I3770" s="15"/>
    </row>
    <row r="3771" spans="5:9" s="196" customFormat="1">
      <c r="E3771" s="197"/>
      <c r="F3771" s="15"/>
      <c r="G3771" s="198"/>
      <c r="I3771" s="15"/>
    </row>
    <row r="3772" spans="5:9" s="196" customFormat="1">
      <c r="E3772" s="197"/>
      <c r="F3772" s="15"/>
      <c r="G3772" s="198"/>
      <c r="I3772" s="15"/>
    </row>
    <row r="3773" spans="5:9" s="196" customFormat="1">
      <c r="E3773" s="197"/>
      <c r="F3773" s="15"/>
      <c r="G3773" s="198"/>
      <c r="I3773" s="15"/>
    </row>
    <row r="3774" spans="5:9" s="196" customFormat="1">
      <c r="E3774" s="197"/>
      <c r="F3774" s="15"/>
      <c r="G3774" s="198"/>
      <c r="I3774" s="15"/>
    </row>
    <row r="3775" spans="5:9" s="196" customFormat="1">
      <c r="E3775" s="197"/>
      <c r="F3775" s="15"/>
      <c r="G3775" s="198"/>
      <c r="I3775" s="15"/>
    </row>
    <row r="3776" spans="5:9" s="196" customFormat="1">
      <c r="E3776" s="197"/>
      <c r="F3776" s="15"/>
      <c r="G3776" s="198"/>
      <c r="I3776" s="15"/>
    </row>
    <row r="3777" spans="5:9" s="196" customFormat="1">
      <c r="E3777" s="197"/>
      <c r="F3777" s="15"/>
      <c r="G3777" s="198"/>
      <c r="I3777" s="15"/>
    </row>
    <row r="3778" spans="5:9" s="196" customFormat="1">
      <c r="E3778" s="197"/>
      <c r="F3778" s="15"/>
      <c r="G3778" s="198"/>
      <c r="I3778" s="15"/>
    </row>
    <row r="3779" spans="5:9" s="196" customFormat="1">
      <c r="E3779" s="197"/>
      <c r="F3779" s="15"/>
      <c r="G3779" s="198"/>
      <c r="I3779" s="15"/>
    </row>
    <row r="3780" spans="5:9" s="196" customFormat="1">
      <c r="E3780" s="197"/>
      <c r="F3780" s="15"/>
      <c r="G3780" s="198"/>
      <c r="I3780" s="15"/>
    </row>
    <row r="3781" spans="5:9" s="196" customFormat="1">
      <c r="E3781" s="197"/>
      <c r="F3781" s="15"/>
      <c r="G3781" s="198"/>
      <c r="I3781" s="15"/>
    </row>
    <row r="3782" spans="5:9" s="196" customFormat="1">
      <c r="E3782" s="197"/>
      <c r="F3782" s="15"/>
      <c r="G3782" s="198"/>
      <c r="I3782" s="15"/>
    </row>
    <row r="3783" spans="5:9" s="196" customFormat="1">
      <c r="E3783" s="197"/>
      <c r="F3783" s="15"/>
      <c r="G3783" s="198"/>
      <c r="I3783" s="15"/>
    </row>
    <row r="3784" spans="5:9" s="196" customFormat="1">
      <c r="E3784" s="197"/>
      <c r="F3784" s="15"/>
      <c r="G3784" s="198"/>
      <c r="I3784" s="15"/>
    </row>
    <row r="3785" spans="5:9" s="196" customFormat="1">
      <c r="E3785" s="197"/>
      <c r="F3785" s="15"/>
      <c r="G3785" s="198"/>
      <c r="I3785" s="15"/>
    </row>
    <row r="3786" spans="5:9" s="196" customFormat="1">
      <c r="E3786" s="197"/>
      <c r="F3786" s="15"/>
      <c r="G3786" s="198"/>
      <c r="I3786" s="15"/>
    </row>
    <row r="3787" spans="5:9" s="196" customFormat="1">
      <c r="E3787" s="197"/>
      <c r="F3787" s="15"/>
      <c r="G3787" s="198"/>
      <c r="I3787" s="15"/>
    </row>
    <row r="3788" spans="5:9" s="196" customFormat="1">
      <c r="E3788" s="197"/>
      <c r="F3788" s="15"/>
      <c r="G3788" s="198"/>
      <c r="I3788" s="15"/>
    </row>
    <row r="3789" spans="5:9" s="196" customFormat="1">
      <c r="E3789" s="197"/>
      <c r="F3789" s="15"/>
      <c r="G3789" s="198"/>
      <c r="I3789" s="15"/>
    </row>
    <row r="3790" spans="5:9" s="196" customFormat="1">
      <c r="E3790" s="197"/>
      <c r="F3790" s="15"/>
      <c r="G3790" s="198"/>
      <c r="I3790" s="15"/>
    </row>
    <row r="3791" spans="5:9" s="196" customFormat="1">
      <c r="E3791" s="197"/>
      <c r="F3791" s="15"/>
      <c r="G3791" s="198"/>
      <c r="I3791" s="15"/>
    </row>
    <row r="3792" spans="5:9" s="196" customFormat="1">
      <c r="E3792" s="197"/>
      <c r="F3792" s="15"/>
      <c r="G3792" s="198"/>
      <c r="I3792" s="15"/>
    </row>
    <row r="3793" spans="5:9" s="196" customFormat="1">
      <c r="E3793" s="197"/>
      <c r="F3793" s="15"/>
      <c r="G3793" s="198"/>
      <c r="I3793" s="15"/>
    </row>
    <row r="3794" spans="5:9" s="196" customFormat="1">
      <c r="E3794" s="197"/>
      <c r="F3794" s="15"/>
      <c r="G3794" s="198"/>
      <c r="I3794" s="15"/>
    </row>
    <row r="3795" spans="5:9" s="196" customFormat="1">
      <c r="E3795" s="197"/>
      <c r="F3795" s="15"/>
      <c r="G3795" s="198"/>
      <c r="I3795" s="15"/>
    </row>
    <row r="3796" spans="5:9" s="196" customFormat="1">
      <c r="E3796" s="197"/>
      <c r="F3796" s="15"/>
      <c r="G3796" s="198"/>
      <c r="I3796" s="15"/>
    </row>
    <row r="3797" spans="5:9" s="196" customFormat="1">
      <c r="E3797" s="197"/>
      <c r="F3797" s="15"/>
      <c r="G3797" s="198"/>
      <c r="I3797" s="15"/>
    </row>
    <row r="3798" spans="5:9" s="196" customFormat="1">
      <c r="E3798" s="197"/>
      <c r="F3798" s="15"/>
      <c r="G3798" s="198"/>
      <c r="I3798" s="15"/>
    </row>
    <row r="3799" spans="5:9" s="196" customFormat="1">
      <c r="E3799" s="197"/>
      <c r="F3799" s="15"/>
      <c r="G3799" s="198"/>
      <c r="I3799" s="15"/>
    </row>
    <row r="3800" spans="5:9" s="196" customFormat="1">
      <c r="E3800" s="197"/>
      <c r="F3800" s="15"/>
      <c r="G3800" s="198"/>
      <c r="I3800" s="15"/>
    </row>
    <row r="3801" spans="5:9" s="196" customFormat="1">
      <c r="E3801" s="197"/>
      <c r="F3801" s="15"/>
      <c r="G3801" s="198"/>
      <c r="I3801" s="15"/>
    </row>
    <row r="3802" spans="5:9" s="196" customFormat="1">
      <c r="E3802" s="197"/>
      <c r="F3802" s="15"/>
      <c r="G3802" s="198"/>
      <c r="I3802" s="15"/>
    </row>
    <row r="3803" spans="5:9" s="196" customFormat="1">
      <c r="E3803" s="197"/>
      <c r="F3803" s="15"/>
      <c r="G3803" s="198"/>
      <c r="I3803" s="15"/>
    </row>
    <row r="3804" spans="5:9" s="196" customFormat="1">
      <c r="E3804" s="197"/>
      <c r="F3804" s="15"/>
      <c r="G3804" s="198"/>
      <c r="I3804" s="15"/>
    </row>
    <row r="3805" spans="5:9" s="196" customFormat="1">
      <c r="E3805" s="197"/>
      <c r="F3805" s="15"/>
      <c r="G3805" s="198"/>
      <c r="I3805" s="15"/>
    </row>
    <row r="3806" spans="5:9" s="196" customFormat="1">
      <c r="E3806" s="197"/>
      <c r="F3806" s="15"/>
      <c r="G3806" s="198"/>
      <c r="I3806" s="15"/>
    </row>
    <row r="3807" spans="5:9" s="196" customFormat="1">
      <c r="E3807" s="197"/>
      <c r="F3807" s="15"/>
      <c r="G3807" s="198"/>
      <c r="I3807" s="15"/>
    </row>
    <row r="3808" spans="5:9" s="196" customFormat="1">
      <c r="E3808" s="197"/>
      <c r="F3808" s="15"/>
      <c r="G3808" s="198"/>
      <c r="I3808" s="15"/>
    </row>
    <row r="3809" spans="5:9" s="196" customFormat="1">
      <c r="E3809" s="197"/>
      <c r="F3809" s="15"/>
      <c r="G3809" s="198"/>
      <c r="I3809" s="15"/>
    </row>
    <row r="3810" spans="5:9" s="196" customFormat="1">
      <c r="E3810" s="197"/>
      <c r="F3810" s="15"/>
      <c r="G3810" s="198"/>
      <c r="I3810" s="15"/>
    </row>
    <row r="3811" spans="5:9" s="196" customFormat="1">
      <c r="E3811" s="197"/>
      <c r="F3811" s="15"/>
      <c r="G3811" s="198"/>
      <c r="I3811" s="15"/>
    </row>
    <row r="3812" spans="5:9" s="196" customFormat="1">
      <c r="E3812" s="197"/>
      <c r="F3812" s="15"/>
      <c r="G3812" s="198"/>
      <c r="I3812" s="15"/>
    </row>
    <row r="3813" spans="5:9" s="196" customFormat="1">
      <c r="E3813" s="197"/>
      <c r="F3813" s="15"/>
      <c r="G3813" s="198"/>
      <c r="I3813" s="15"/>
    </row>
    <row r="3814" spans="5:9" s="196" customFormat="1">
      <c r="E3814" s="197"/>
      <c r="F3814" s="15"/>
      <c r="G3814" s="198"/>
      <c r="I3814" s="15"/>
    </row>
    <row r="3815" spans="5:9" s="196" customFormat="1">
      <c r="E3815" s="197"/>
      <c r="F3815" s="15"/>
      <c r="G3815" s="198"/>
      <c r="I3815" s="15"/>
    </row>
    <row r="3816" spans="5:9" s="196" customFormat="1">
      <c r="E3816" s="197"/>
      <c r="F3816" s="15"/>
      <c r="G3816" s="198"/>
      <c r="I3816" s="15"/>
    </row>
    <row r="3817" spans="5:9" s="196" customFormat="1">
      <c r="E3817" s="197"/>
      <c r="F3817" s="15"/>
      <c r="G3817" s="198"/>
      <c r="I3817" s="15"/>
    </row>
    <row r="3818" spans="5:9" s="196" customFormat="1">
      <c r="E3818" s="197"/>
      <c r="F3818" s="15"/>
      <c r="G3818" s="198"/>
      <c r="I3818" s="15"/>
    </row>
    <row r="3819" spans="5:9" s="196" customFormat="1">
      <c r="E3819" s="197"/>
      <c r="F3819" s="15"/>
      <c r="G3819" s="198"/>
      <c r="I3819" s="15"/>
    </row>
    <row r="3820" spans="5:9" s="196" customFormat="1">
      <c r="E3820" s="197"/>
      <c r="F3820" s="15"/>
      <c r="G3820" s="198"/>
      <c r="I3820" s="15"/>
    </row>
    <row r="3821" spans="5:9" s="196" customFormat="1">
      <c r="E3821" s="197"/>
      <c r="F3821" s="15"/>
      <c r="G3821" s="198"/>
      <c r="I3821" s="15"/>
    </row>
    <row r="3822" spans="5:9" s="196" customFormat="1">
      <c r="E3822" s="197"/>
      <c r="F3822" s="15"/>
      <c r="G3822" s="198"/>
      <c r="I3822" s="15"/>
    </row>
    <row r="3823" spans="5:9" s="196" customFormat="1">
      <c r="E3823" s="197"/>
      <c r="F3823" s="15"/>
      <c r="G3823" s="198"/>
      <c r="I3823" s="15"/>
    </row>
    <row r="3824" spans="5:9" s="196" customFormat="1">
      <c r="E3824" s="197"/>
      <c r="F3824" s="15"/>
      <c r="G3824" s="198"/>
      <c r="I3824" s="15"/>
    </row>
    <row r="3825" spans="5:9" s="196" customFormat="1">
      <c r="E3825" s="197"/>
      <c r="F3825" s="15"/>
      <c r="G3825" s="198"/>
      <c r="I3825" s="15"/>
    </row>
    <row r="3826" spans="5:9" s="196" customFormat="1">
      <c r="E3826" s="197"/>
      <c r="F3826" s="15"/>
      <c r="G3826" s="198"/>
      <c r="I3826" s="15"/>
    </row>
    <row r="3827" spans="5:9" s="196" customFormat="1">
      <c r="E3827" s="197"/>
      <c r="F3827" s="15"/>
      <c r="G3827" s="198"/>
      <c r="I3827" s="15"/>
    </row>
    <row r="3828" spans="5:9" s="196" customFormat="1">
      <c r="E3828" s="197"/>
      <c r="F3828" s="15"/>
      <c r="G3828" s="198"/>
      <c r="I3828" s="15"/>
    </row>
    <row r="3829" spans="5:9" s="196" customFormat="1">
      <c r="E3829" s="197"/>
      <c r="F3829" s="15"/>
      <c r="G3829" s="198"/>
      <c r="I3829" s="15"/>
    </row>
    <row r="3830" spans="5:9" s="196" customFormat="1">
      <c r="E3830" s="197"/>
      <c r="F3830" s="15"/>
      <c r="G3830" s="198"/>
      <c r="I3830" s="15"/>
    </row>
    <row r="3831" spans="5:9" s="196" customFormat="1">
      <c r="E3831" s="197"/>
      <c r="F3831" s="15"/>
      <c r="G3831" s="198"/>
      <c r="I3831" s="15"/>
    </row>
    <row r="3832" spans="5:9" s="196" customFormat="1">
      <c r="E3832" s="197"/>
      <c r="F3832" s="15"/>
      <c r="G3832" s="198"/>
      <c r="I3832" s="15"/>
    </row>
    <row r="3833" spans="5:9" s="196" customFormat="1">
      <c r="E3833" s="197"/>
      <c r="F3833" s="15"/>
      <c r="G3833" s="198"/>
      <c r="I3833" s="15"/>
    </row>
    <row r="3834" spans="5:9" s="196" customFormat="1">
      <c r="E3834" s="197"/>
      <c r="F3834" s="15"/>
      <c r="G3834" s="198"/>
      <c r="I3834" s="15"/>
    </row>
    <row r="3835" spans="5:9" s="196" customFormat="1">
      <c r="E3835" s="197"/>
      <c r="F3835" s="15"/>
      <c r="G3835" s="198"/>
      <c r="I3835" s="15"/>
    </row>
    <row r="3836" spans="5:9" s="196" customFormat="1">
      <c r="E3836" s="197"/>
      <c r="F3836" s="15"/>
      <c r="G3836" s="198"/>
      <c r="I3836" s="15"/>
    </row>
    <row r="3837" spans="5:9" s="196" customFormat="1">
      <c r="E3837" s="197"/>
      <c r="F3837" s="15"/>
      <c r="G3837" s="198"/>
      <c r="I3837" s="15"/>
    </row>
    <row r="3838" spans="5:9" s="196" customFormat="1">
      <c r="E3838" s="197"/>
      <c r="F3838" s="15"/>
      <c r="G3838" s="198"/>
      <c r="I3838" s="15"/>
    </row>
    <row r="3839" spans="5:9" s="196" customFormat="1">
      <c r="E3839" s="197"/>
      <c r="F3839" s="15"/>
      <c r="G3839" s="198"/>
      <c r="I3839" s="15"/>
    </row>
    <row r="3840" spans="5:9" s="196" customFormat="1">
      <c r="E3840" s="197"/>
      <c r="F3840" s="15"/>
      <c r="G3840" s="198"/>
      <c r="I3840" s="15"/>
    </row>
    <row r="3841" spans="5:9" s="196" customFormat="1">
      <c r="E3841" s="197"/>
      <c r="F3841" s="15"/>
      <c r="G3841" s="198"/>
      <c r="I3841" s="15"/>
    </row>
    <row r="3842" spans="5:9" s="196" customFormat="1">
      <c r="E3842" s="197"/>
      <c r="F3842" s="15"/>
      <c r="G3842" s="198"/>
      <c r="I3842" s="15"/>
    </row>
    <row r="3843" spans="5:9" s="196" customFormat="1">
      <c r="E3843" s="197"/>
      <c r="F3843" s="15"/>
      <c r="G3843" s="198"/>
      <c r="I3843" s="15"/>
    </row>
    <row r="3844" spans="5:9" s="196" customFormat="1">
      <c r="E3844" s="197"/>
      <c r="F3844" s="15"/>
      <c r="G3844" s="198"/>
      <c r="I3844" s="15"/>
    </row>
    <row r="3845" spans="5:9" s="196" customFormat="1">
      <c r="E3845" s="197"/>
      <c r="F3845" s="15"/>
      <c r="G3845" s="198"/>
      <c r="I3845" s="15"/>
    </row>
    <row r="3846" spans="5:9" s="196" customFormat="1">
      <c r="E3846" s="197"/>
      <c r="F3846" s="15"/>
      <c r="G3846" s="198"/>
      <c r="I3846" s="15"/>
    </row>
    <row r="3847" spans="5:9" s="196" customFormat="1">
      <c r="E3847" s="197"/>
      <c r="F3847" s="15"/>
      <c r="G3847" s="198"/>
      <c r="I3847" s="15"/>
    </row>
    <row r="3848" spans="5:9" s="196" customFormat="1">
      <c r="E3848" s="197"/>
      <c r="F3848" s="15"/>
      <c r="G3848" s="198"/>
      <c r="I3848" s="15"/>
    </row>
    <row r="3849" spans="5:9" s="196" customFormat="1">
      <c r="E3849" s="197"/>
      <c r="F3849" s="15"/>
      <c r="G3849" s="198"/>
      <c r="I3849" s="15"/>
    </row>
    <row r="3850" spans="5:9" s="196" customFormat="1">
      <c r="E3850" s="197"/>
      <c r="F3850" s="15"/>
      <c r="G3850" s="198"/>
      <c r="I3850" s="15"/>
    </row>
    <row r="3851" spans="5:9" s="196" customFormat="1">
      <c r="E3851" s="197"/>
      <c r="F3851" s="15"/>
      <c r="G3851" s="198"/>
      <c r="I3851" s="15"/>
    </row>
    <row r="3852" spans="5:9" s="196" customFormat="1">
      <c r="E3852" s="197"/>
      <c r="F3852" s="15"/>
      <c r="G3852" s="198"/>
      <c r="I3852" s="15"/>
    </row>
    <row r="3853" spans="5:9" s="196" customFormat="1">
      <c r="E3853" s="197"/>
      <c r="F3853" s="15"/>
      <c r="G3853" s="198"/>
      <c r="I3853" s="15"/>
    </row>
    <row r="3854" spans="5:9" s="196" customFormat="1">
      <c r="E3854" s="197"/>
      <c r="F3854" s="15"/>
      <c r="G3854" s="198"/>
      <c r="I3854" s="15"/>
    </row>
    <row r="3855" spans="5:9" s="196" customFormat="1">
      <c r="E3855" s="197"/>
      <c r="F3855" s="15"/>
      <c r="G3855" s="198"/>
      <c r="I3855" s="15"/>
    </row>
    <row r="3856" spans="5:9" s="196" customFormat="1">
      <c r="E3856" s="197"/>
      <c r="F3856" s="15"/>
      <c r="G3856" s="198"/>
      <c r="I3856" s="15"/>
    </row>
    <row r="3857" spans="5:9" s="196" customFormat="1">
      <c r="E3857" s="197"/>
      <c r="F3857" s="15"/>
      <c r="G3857" s="198"/>
      <c r="I3857" s="15"/>
    </row>
    <row r="3858" spans="5:9" s="196" customFormat="1">
      <c r="E3858" s="197"/>
      <c r="F3858" s="15"/>
      <c r="G3858" s="198"/>
      <c r="I3858" s="15"/>
    </row>
    <row r="3859" spans="5:9" s="196" customFormat="1">
      <c r="E3859" s="197"/>
      <c r="F3859" s="15"/>
      <c r="G3859" s="198"/>
      <c r="I3859" s="15"/>
    </row>
    <row r="3860" spans="5:9" s="196" customFormat="1">
      <c r="E3860" s="197"/>
      <c r="F3860" s="15"/>
      <c r="G3860" s="198"/>
      <c r="I3860" s="15"/>
    </row>
    <row r="3861" spans="5:9" s="196" customFormat="1">
      <c r="E3861" s="197"/>
      <c r="F3861" s="15"/>
      <c r="G3861" s="198"/>
      <c r="I3861" s="15"/>
    </row>
    <row r="3862" spans="5:9" s="196" customFormat="1">
      <c r="E3862" s="197"/>
      <c r="F3862" s="15"/>
      <c r="G3862" s="198"/>
      <c r="I3862" s="15"/>
    </row>
    <row r="3863" spans="5:9" s="196" customFormat="1">
      <c r="E3863" s="197"/>
      <c r="F3863" s="15"/>
      <c r="G3863" s="198"/>
      <c r="I3863" s="15"/>
    </row>
    <row r="3864" spans="5:9" s="196" customFormat="1">
      <c r="E3864" s="197"/>
      <c r="F3864" s="15"/>
      <c r="G3864" s="198"/>
      <c r="I3864" s="15"/>
    </row>
    <row r="3865" spans="5:9" s="196" customFormat="1">
      <c r="E3865" s="197"/>
      <c r="F3865" s="15"/>
      <c r="G3865" s="198"/>
      <c r="I3865" s="15"/>
    </row>
    <row r="3866" spans="5:9" s="196" customFormat="1">
      <c r="E3866" s="197"/>
      <c r="F3866" s="15"/>
      <c r="G3866" s="198"/>
      <c r="I3866" s="15"/>
    </row>
    <row r="3867" spans="5:9" s="196" customFormat="1">
      <c r="E3867" s="197"/>
      <c r="F3867" s="15"/>
      <c r="G3867" s="198"/>
      <c r="I3867" s="15"/>
    </row>
    <row r="3868" spans="5:9" s="196" customFormat="1">
      <c r="E3868" s="197"/>
      <c r="F3868" s="15"/>
      <c r="G3868" s="198"/>
      <c r="I3868" s="15"/>
    </row>
    <row r="3869" spans="5:9" s="196" customFormat="1">
      <c r="E3869" s="197"/>
      <c r="F3869" s="15"/>
      <c r="G3869" s="198"/>
      <c r="I3869" s="15"/>
    </row>
    <row r="3870" spans="5:9" s="196" customFormat="1">
      <c r="E3870" s="197"/>
      <c r="F3870" s="15"/>
      <c r="G3870" s="198"/>
      <c r="I3870" s="15"/>
    </row>
    <row r="3871" spans="5:9" s="196" customFormat="1">
      <c r="E3871" s="197"/>
      <c r="F3871" s="15"/>
      <c r="G3871" s="198"/>
      <c r="I3871" s="15"/>
    </row>
    <row r="3872" spans="5:9" s="196" customFormat="1">
      <c r="E3872" s="197"/>
      <c r="F3872" s="15"/>
      <c r="G3872" s="198"/>
      <c r="I3872" s="15"/>
    </row>
    <row r="3873" spans="5:9" s="196" customFormat="1">
      <c r="E3873" s="197"/>
      <c r="F3873" s="15"/>
      <c r="G3873" s="198"/>
      <c r="I3873" s="15"/>
    </row>
    <row r="3874" spans="5:9" s="196" customFormat="1">
      <c r="E3874" s="197"/>
      <c r="F3874" s="15"/>
      <c r="G3874" s="198"/>
      <c r="I3874" s="15"/>
    </row>
    <row r="3875" spans="5:9" s="196" customFormat="1">
      <c r="E3875" s="197"/>
      <c r="F3875" s="15"/>
      <c r="G3875" s="198"/>
      <c r="I3875" s="15"/>
    </row>
    <row r="3876" spans="5:9" s="196" customFormat="1">
      <c r="E3876" s="197"/>
      <c r="F3876" s="15"/>
      <c r="G3876" s="198"/>
      <c r="I3876" s="15"/>
    </row>
    <row r="3877" spans="5:9" s="196" customFormat="1">
      <c r="E3877" s="197"/>
      <c r="F3877" s="15"/>
      <c r="G3877" s="198"/>
      <c r="I3877" s="15"/>
    </row>
    <row r="3878" spans="5:9" s="196" customFormat="1">
      <c r="E3878" s="197"/>
      <c r="F3878" s="15"/>
      <c r="G3878" s="198"/>
      <c r="I3878" s="15"/>
    </row>
    <row r="3879" spans="5:9" s="196" customFormat="1">
      <c r="E3879" s="197"/>
      <c r="F3879" s="15"/>
      <c r="G3879" s="198"/>
      <c r="I3879" s="15"/>
    </row>
    <row r="3880" spans="5:9" s="196" customFormat="1">
      <c r="E3880" s="197"/>
      <c r="F3880" s="15"/>
      <c r="G3880" s="198"/>
      <c r="I3880" s="15"/>
    </row>
    <row r="3881" spans="5:9" s="196" customFormat="1">
      <c r="E3881" s="197"/>
      <c r="F3881" s="15"/>
      <c r="G3881" s="198"/>
      <c r="I3881" s="15"/>
    </row>
    <row r="3882" spans="5:9" s="196" customFormat="1">
      <c r="E3882" s="197"/>
      <c r="F3882" s="15"/>
      <c r="G3882" s="198"/>
      <c r="I3882" s="15"/>
    </row>
    <row r="3883" spans="5:9" s="196" customFormat="1">
      <c r="E3883" s="197"/>
      <c r="F3883" s="15"/>
      <c r="G3883" s="198"/>
      <c r="I3883" s="15"/>
    </row>
    <row r="3884" spans="5:9" s="196" customFormat="1">
      <c r="E3884" s="197"/>
      <c r="F3884" s="15"/>
      <c r="G3884" s="198"/>
      <c r="I3884" s="15"/>
    </row>
    <row r="3885" spans="5:9" s="196" customFormat="1">
      <c r="E3885" s="197"/>
      <c r="F3885" s="15"/>
      <c r="G3885" s="198"/>
      <c r="I3885" s="15"/>
    </row>
    <row r="3886" spans="5:9" s="196" customFormat="1">
      <c r="E3886" s="197"/>
      <c r="F3886" s="15"/>
      <c r="G3886" s="198"/>
      <c r="I3886" s="15"/>
    </row>
    <row r="3887" spans="5:9" s="196" customFormat="1">
      <c r="E3887" s="197"/>
      <c r="F3887" s="15"/>
      <c r="G3887" s="198"/>
      <c r="I3887" s="15"/>
    </row>
    <row r="3888" spans="5:9" s="196" customFormat="1">
      <c r="E3888" s="197"/>
      <c r="F3888" s="15"/>
      <c r="G3888" s="198"/>
      <c r="I3888" s="15"/>
    </row>
    <row r="3889" spans="5:9" s="196" customFormat="1">
      <c r="E3889" s="197"/>
      <c r="F3889" s="15"/>
      <c r="G3889" s="198"/>
      <c r="I3889" s="15"/>
    </row>
    <row r="3890" spans="5:9" s="196" customFormat="1">
      <c r="E3890" s="197"/>
      <c r="F3890" s="15"/>
      <c r="G3890" s="198"/>
      <c r="I3890" s="15"/>
    </row>
    <row r="3891" spans="5:9" s="196" customFormat="1">
      <c r="E3891" s="197"/>
      <c r="F3891" s="15"/>
      <c r="G3891" s="198"/>
      <c r="I3891" s="15"/>
    </row>
    <row r="3892" spans="5:9" s="196" customFormat="1">
      <c r="E3892" s="197"/>
      <c r="F3892" s="15"/>
      <c r="G3892" s="198"/>
      <c r="I3892" s="15"/>
    </row>
    <row r="3893" spans="5:9" s="196" customFormat="1">
      <c r="E3893" s="197"/>
      <c r="F3893" s="15"/>
      <c r="G3893" s="198"/>
      <c r="I3893" s="15"/>
    </row>
    <row r="3894" spans="5:9" s="196" customFormat="1">
      <c r="E3894" s="197"/>
      <c r="F3894" s="15"/>
      <c r="G3894" s="198"/>
      <c r="I3894" s="15"/>
    </row>
    <row r="3895" spans="5:9" s="196" customFormat="1">
      <c r="E3895" s="197"/>
      <c r="F3895" s="15"/>
      <c r="G3895" s="198"/>
      <c r="I3895" s="15"/>
    </row>
    <row r="3896" spans="5:9" s="196" customFormat="1">
      <c r="E3896" s="197"/>
      <c r="F3896" s="15"/>
      <c r="G3896" s="198"/>
      <c r="I3896" s="15"/>
    </row>
    <row r="3897" spans="5:9" s="196" customFormat="1">
      <c r="E3897" s="197"/>
      <c r="F3897" s="15"/>
      <c r="G3897" s="198"/>
      <c r="I3897" s="15"/>
    </row>
    <row r="3898" spans="5:9" s="196" customFormat="1">
      <c r="E3898" s="197"/>
      <c r="F3898" s="15"/>
      <c r="G3898" s="198"/>
      <c r="I3898" s="15"/>
    </row>
    <row r="3899" spans="5:9" s="196" customFormat="1">
      <c r="E3899" s="197"/>
      <c r="F3899" s="15"/>
      <c r="G3899" s="198"/>
      <c r="I3899" s="15"/>
    </row>
    <row r="3900" spans="5:9" s="196" customFormat="1">
      <c r="E3900" s="197"/>
      <c r="F3900" s="15"/>
      <c r="G3900" s="198"/>
      <c r="I3900" s="15"/>
    </row>
    <row r="3901" spans="5:9" s="196" customFormat="1">
      <c r="E3901" s="197"/>
      <c r="F3901" s="15"/>
      <c r="G3901" s="198"/>
      <c r="I3901" s="15"/>
    </row>
    <row r="3902" spans="5:9" s="196" customFormat="1">
      <c r="E3902" s="197"/>
      <c r="F3902" s="15"/>
      <c r="G3902" s="198"/>
      <c r="I3902" s="15"/>
    </row>
    <row r="3903" spans="5:9" s="196" customFormat="1">
      <c r="E3903" s="197"/>
      <c r="F3903" s="15"/>
      <c r="G3903" s="198"/>
      <c r="I3903" s="15"/>
    </row>
    <row r="3904" spans="5:9" s="196" customFormat="1">
      <c r="E3904" s="197"/>
      <c r="F3904" s="15"/>
      <c r="G3904" s="198"/>
      <c r="I3904" s="15"/>
    </row>
    <row r="3905" spans="5:9" s="196" customFormat="1">
      <c r="E3905" s="197"/>
      <c r="F3905" s="15"/>
      <c r="G3905" s="198"/>
      <c r="I3905" s="15"/>
    </row>
    <row r="3906" spans="5:9" s="196" customFormat="1">
      <c r="E3906" s="197"/>
      <c r="F3906" s="15"/>
      <c r="G3906" s="198"/>
      <c r="I3906" s="15"/>
    </row>
    <row r="3907" spans="5:9" s="196" customFormat="1">
      <c r="E3907" s="197"/>
      <c r="F3907" s="15"/>
      <c r="G3907" s="198"/>
      <c r="I3907" s="15"/>
    </row>
    <row r="3908" spans="5:9" s="196" customFormat="1">
      <c r="E3908" s="197"/>
      <c r="F3908" s="15"/>
      <c r="G3908" s="198"/>
      <c r="I3908" s="15"/>
    </row>
    <row r="3909" spans="5:9" s="196" customFormat="1">
      <c r="E3909" s="197"/>
      <c r="F3909" s="15"/>
      <c r="G3909" s="198"/>
      <c r="I3909" s="15"/>
    </row>
    <row r="3910" spans="5:9" s="196" customFormat="1">
      <c r="E3910" s="197"/>
      <c r="F3910" s="15"/>
      <c r="G3910" s="198"/>
      <c r="I3910" s="15"/>
    </row>
    <row r="3911" spans="5:9" s="196" customFormat="1">
      <c r="E3911" s="197"/>
      <c r="F3911" s="15"/>
      <c r="G3911" s="198"/>
      <c r="I3911" s="15"/>
    </row>
    <row r="3912" spans="5:9" s="196" customFormat="1">
      <c r="E3912" s="197"/>
      <c r="F3912" s="15"/>
      <c r="G3912" s="198"/>
      <c r="I3912" s="15"/>
    </row>
    <row r="3913" spans="5:9" s="196" customFormat="1">
      <c r="E3913" s="197"/>
      <c r="F3913" s="15"/>
      <c r="G3913" s="198"/>
      <c r="I3913" s="15"/>
    </row>
    <row r="3914" spans="5:9" s="196" customFormat="1">
      <c r="E3914" s="197"/>
      <c r="F3914" s="15"/>
      <c r="G3914" s="198"/>
      <c r="I3914" s="15"/>
    </row>
    <row r="3915" spans="5:9" s="196" customFormat="1">
      <c r="E3915" s="197"/>
      <c r="F3915" s="15"/>
      <c r="G3915" s="198"/>
      <c r="I3915" s="15"/>
    </row>
    <row r="3916" spans="5:9" s="196" customFormat="1">
      <c r="E3916" s="197"/>
      <c r="F3916" s="15"/>
      <c r="G3916" s="198"/>
      <c r="I3916" s="15"/>
    </row>
    <row r="3917" spans="5:9" s="196" customFormat="1">
      <c r="E3917" s="197"/>
      <c r="F3917" s="15"/>
      <c r="G3917" s="198"/>
      <c r="I3917" s="15"/>
    </row>
    <row r="3918" spans="5:9" s="196" customFormat="1">
      <c r="E3918" s="197"/>
      <c r="F3918" s="15"/>
      <c r="G3918" s="198"/>
      <c r="I3918" s="15"/>
    </row>
    <row r="3919" spans="5:9" s="196" customFormat="1">
      <c r="E3919" s="197"/>
      <c r="F3919" s="15"/>
      <c r="G3919" s="198"/>
      <c r="I3919" s="15"/>
    </row>
    <row r="3920" spans="5:9" s="196" customFormat="1">
      <c r="E3920" s="197"/>
      <c r="F3920" s="15"/>
      <c r="G3920" s="198"/>
      <c r="I3920" s="15"/>
    </row>
    <row r="3921" spans="5:9" s="196" customFormat="1">
      <c r="E3921" s="197"/>
      <c r="F3921" s="15"/>
      <c r="G3921" s="198"/>
      <c r="I3921" s="15"/>
    </row>
    <row r="3922" spans="5:9" s="196" customFormat="1">
      <c r="E3922" s="197"/>
      <c r="F3922" s="15"/>
      <c r="G3922" s="198"/>
      <c r="I3922" s="15"/>
    </row>
    <row r="3923" spans="5:9" s="196" customFormat="1">
      <c r="E3923" s="197"/>
      <c r="F3923" s="15"/>
      <c r="G3923" s="198"/>
      <c r="I3923" s="15"/>
    </row>
    <row r="3924" spans="5:9" s="196" customFormat="1">
      <c r="E3924" s="197"/>
      <c r="F3924" s="15"/>
      <c r="G3924" s="198"/>
      <c r="I3924" s="15"/>
    </row>
    <row r="3925" spans="5:9" s="196" customFormat="1">
      <c r="E3925" s="197"/>
      <c r="F3925" s="15"/>
      <c r="G3925" s="198"/>
      <c r="I3925" s="15"/>
    </row>
    <row r="3926" spans="5:9" s="196" customFormat="1">
      <c r="E3926" s="197"/>
      <c r="F3926" s="15"/>
      <c r="G3926" s="198"/>
      <c r="I3926" s="15"/>
    </row>
    <row r="3927" spans="5:9" s="196" customFormat="1">
      <c r="E3927" s="197"/>
      <c r="F3927" s="15"/>
      <c r="G3927" s="198"/>
      <c r="I3927" s="15"/>
    </row>
    <row r="3928" spans="5:9" s="196" customFormat="1">
      <c r="E3928" s="197"/>
      <c r="F3928" s="15"/>
      <c r="G3928" s="198"/>
      <c r="I3928" s="15"/>
    </row>
    <row r="3929" spans="5:9" s="196" customFormat="1">
      <c r="E3929" s="197"/>
      <c r="F3929" s="15"/>
      <c r="G3929" s="198"/>
      <c r="I3929" s="15"/>
    </row>
    <row r="3930" spans="5:9" s="196" customFormat="1">
      <c r="E3930" s="197"/>
      <c r="F3930" s="15"/>
      <c r="G3930" s="198"/>
      <c r="I3930" s="15"/>
    </row>
    <row r="3931" spans="5:9" s="196" customFormat="1">
      <c r="E3931" s="197"/>
      <c r="F3931" s="15"/>
      <c r="G3931" s="198"/>
      <c r="I3931" s="15"/>
    </row>
    <row r="3932" spans="5:9" s="196" customFormat="1">
      <c r="E3932" s="197"/>
      <c r="F3932" s="15"/>
      <c r="G3932" s="198"/>
      <c r="I3932" s="15"/>
    </row>
    <row r="3933" spans="5:9" s="196" customFormat="1">
      <c r="E3933" s="197"/>
      <c r="F3933" s="15"/>
      <c r="G3933" s="198"/>
      <c r="I3933" s="15"/>
    </row>
    <row r="3934" spans="5:9" s="196" customFormat="1">
      <c r="E3934" s="197"/>
      <c r="F3934" s="15"/>
      <c r="G3934" s="198"/>
      <c r="I3934" s="15"/>
    </row>
    <row r="3935" spans="5:9" s="196" customFormat="1">
      <c r="E3935" s="197"/>
      <c r="F3935" s="15"/>
      <c r="G3935" s="198"/>
      <c r="I3935" s="15"/>
    </row>
    <row r="3936" spans="5:9" s="196" customFormat="1">
      <c r="E3936" s="197"/>
      <c r="F3936" s="15"/>
      <c r="G3936" s="198"/>
      <c r="I3936" s="15"/>
    </row>
    <row r="3937" spans="5:9" s="196" customFormat="1">
      <c r="E3937" s="197"/>
      <c r="F3937" s="15"/>
      <c r="G3937" s="198"/>
      <c r="I3937" s="15"/>
    </row>
    <row r="3938" spans="5:9" s="196" customFormat="1">
      <c r="E3938" s="197"/>
      <c r="F3938" s="15"/>
      <c r="G3938" s="198"/>
      <c r="I3938" s="15"/>
    </row>
    <row r="3939" spans="5:9" s="196" customFormat="1">
      <c r="E3939" s="197"/>
      <c r="F3939" s="15"/>
      <c r="G3939" s="198"/>
      <c r="I3939" s="15"/>
    </row>
    <row r="3940" spans="5:9" s="196" customFormat="1">
      <c r="E3940" s="197"/>
      <c r="F3940" s="15"/>
      <c r="G3940" s="198"/>
      <c r="I3940" s="15"/>
    </row>
    <row r="3941" spans="5:9" s="196" customFormat="1">
      <c r="E3941" s="197"/>
      <c r="F3941" s="15"/>
      <c r="G3941" s="198"/>
      <c r="I3941" s="15"/>
    </row>
    <row r="3942" spans="5:9" s="196" customFormat="1">
      <c r="E3942" s="197"/>
      <c r="F3942" s="15"/>
      <c r="G3942" s="198"/>
      <c r="I3942" s="15"/>
    </row>
    <row r="3943" spans="5:9" s="196" customFormat="1">
      <c r="E3943" s="197"/>
      <c r="F3943" s="15"/>
      <c r="G3943" s="198"/>
      <c r="I3943" s="15"/>
    </row>
    <row r="3944" spans="5:9" s="196" customFormat="1">
      <c r="E3944" s="197"/>
      <c r="F3944" s="15"/>
      <c r="G3944" s="198"/>
      <c r="I3944" s="15"/>
    </row>
    <row r="3945" spans="5:9" s="196" customFormat="1">
      <c r="E3945" s="197"/>
      <c r="F3945" s="15"/>
      <c r="G3945" s="198"/>
      <c r="I3945" s="15"/>
    </row>
    <row r="3946" spans="5:9" s="196" customFormat="1">
      <c r="E3946" s="197"/>
      <c r="F3946" s="15"/>
      <c r="G3946" s="198"/>
      <c r="I3946" s="15"/>
    </row>
    <row r="3947" spans="5:9" s="196" customFormat="1">
      <c r="E3947" s="197"/>
      <c r="F3947" s="15"/>
      <c r="G3947" s="198"/>
      <c r="I3947" s="15"/>
    </row>
    <row r="3948" spans="5:9" s="196" customFormat="1">
      <c r="E3948" s="197"/>
      <c r="F3948" s="15"/>
      <c r="G3948" s="198"/>
      <c r="I3948" s="15"/>
    </row>
    <row r="3949" spans="5:9" s="196" customFormat="1">
      <c r="E3949" s="197"/>
      <c r="F3949" s="15"/>
      <c r="G3949" s="198"/>
      <c r="I3949" s="15"/>
    </row>
    <row r="3950" spans="5:9" s="196" customFormat="1">
      <c r="E3950" s="197"/>
      <c r="F3950" s="15"/>
      <c r="G3950" s="198"/>
      <c r="I3950" s="15"/>
    </row>
    <row r="3951" spans="5:9" s="196" customFormat="1">
      <c r="E3951" s="197"/>
      <c r="F3951" s="15"/>
      <c r="G3951" s="198"/>
      <c r="I3951" s="15"/>
    </row>
    <row r="3952" spans="5:9" s="196" customFormat="1">
      <c r="E3952" s="197"/>
      <c r="F3952" s="15"/>
      <c r="G3952" s="198"/>
      <c r="I3952" s="15"/>
    </row>
    <row r="3953" spans="5:9" s="196" customFormat="1">
      <c r="E3953" s="197"/>
      <c r="F3953" s="15"/>
      <c r="G3953" s="198"/>
      <c r="I3953" s="15"/>
    </row>
    <row r="3954" spans="5:9" s="196" customFormat="1">
      <c r="E3954" s="197"/>
      <c r="F3954" s="15"/>
      <c r="G3954" s="198"/>
      <c r="I3954" s="15"/>
    </row>
    <row r="3955" spans="5:9" s="196" customFormat="1">
      <c r="E3955" s="197"/>
      <c r="F3955" s="15"/>
      <c r="G3955" s="198"/>
      <c r="I3955" s="15"/>
    </row>
    <row r="3956" spans="5:9" s="196" customFormat="1">
      <c r="E3956" s="197"/>
      <c r="F3956" s="15"/>
      <c r="G3956" s="198"/>
      <c r="I3956" s="15"/>
    </row>
    <row r="3957" spans="5:9" s="196" customFormat="1">
      <c r="E3957" s="197"/>
      <c r="F3957" s="15"/>
      <c r="G3957" s="198"/>
      <c r="I3957" s="15"/>
    </row>
    <row r="3958" spans="5:9" s="196" customFormat="1">
      <c r="E3958" s="197"/>
      <c r="F3958" s="15"/>
      <c r="G3958" s="198"/>
      <c r="I3958" s="15"/>
    </row>
    <row r="3959" spans="5:9" s="196" customFormat="1">
      <c r="E3959" s="197"/>
      <c r="F3959" s="15"/>
      <c r="G3959" s="198"/>
      <c r="I3959" s="15"/>
    </row>
    <row r="3960" spans="5:9" s="196" customFormat="1">
      <c r="E3960" s="197"/>
      <c r="F3960" s="15"/>
      <c r="G3960" s="198"/>
      <c r="I3960" s="15"/>
    </row>
    <row r="3961" spans="5:9" s="196" customFormat="1">
      <c r="E3961" s="197"/>
      <c r="F3961" s="15"/>
      <c r="G3961" s="198"/>
      <c r="I3961" s="15"/>
    </row>
    <row r="3962" spans="5:9" s="196" customFormat="1">
      <c r="E3962" s="197"/>
      <c r="F3962" s="15"/>
      <c r="G3962" s="198"/>
      <c r="I3962" s="15"/>
    </row>
    <row r="3963" spans="5:9" s="196" customFormat="1">
      <c r="E3963" s="197"/>
      <c r="F3963" s="15"/>
      <c r="G3963" s="198"/>
      <c r="I3963" s="15"/>
    </row>
    <row r="3964" spans="5:9" s="196" customFormat="1">
      <c r="E3964" s="197"/>
      <c r="F3964" s="15"/>
      <c r="G3964" s="198"/>
      <c r="I3964" s="15"/>
    </row>
    <row r="3965" spans="5:9" s="196" customFormat="1">
      <c r="E3965" s="197"/>
      <c r="F3965" s="15"/>
      <c r="G3965" s="198"/>
      <c r="I3965" s="15"/>
    </row>
    <row r="3966" spans="5:9" s="196" customFormat="1">
      <c r="E3966" s="197"/>
      <c r="F3966" s="15"/>
      <c r="G3966" s="198"/>
      <c r="I3966" s="15"/>
    </row>
    <row r="3967" spans="5:9" s="196" customFormat="1">
      <c r="E3967" s="197"/>
      <c r="F3967" s="15"/>
      <c r="G3967" s="198"/>
      <c r="I3967" s="15"/>
    </row>
    <row r="3968" spans="5:9" s="196" customFormat="1">
      <c r="E3968" s="197"/>
      <c r="F3968" s="15"/>
      <c r="G3968" s="198"/>
      <c r="I3968" s="15"/>
    </row>
    <row r="3969" spans="5:9" s="196" customFormat="1">
      <c r="E3969" s="197"/>
      <c r="F3969" s="15"/>
      <c r="G3969" s="198"/>
      <c r="I3969" s="15"/>
    </row>
    <row r="3970" spans="5:9" s="196" customFormat="1">
      <c r="E3970" s="197"/>
      <c r="F3970" s="15"/>
      <c r="G3970" s="198"/>
      <c r="I3970" s="15"/>
    </row>
    <row r="3971" spans="5:9" s="196" customFormat="1">
      <c r="E3971" s="197"/>
      <c r="F3971" s="15"/>
      <c r="G3971" s="198"/>
      <c r="I3971" s="15"/>
    </row>
    <row r="3972" spans="5:9" s="196" customFormat="1">
      <c r="E3972" s="197"/>
      <c r="F3972" s="15"/>
      <c r="G3972" s="198"/>
      <c r="I3972" s="15"/>
    </row>
    <row r="3973" spans="5:9" s="196" customFormat="1">
      <c r="E3973" s="197"/>
      <c r="F3973" s="15"/>
      <c r="G3973" s="198"/>
      <c r="I3973" s="15"/>
    </row>
    <row r="3974" spans="5:9" s="196" customFormat="1">
      <c r="E3974" s="197"/>
      <c r="F3974" s="15"/>
      <c r="G3974" s="198"/>
      <c r="I3974" s="15"/>
    </row>
    <row r="3975" spans="5:9" s="196" customFormat="1">
      <c r="E3975" s="197"/>
      <c r="F3975" s="15"/>
      <c r="G3975" s="198"/>
      <c r="I3975" s="15"/>
    </row>
    <row r="3976" spans="5:9" s="196" customFormat="1">
      <c r="E3976" s="197"/>
      <c r="F3976" s="15"/>
      <c r="G3976" s="198"/>
      <c r="I3976" s="15"/>
    </row>
    <row r="3977" spans="5:9" s="196" customFormat="1">
      <c r="E3977" s="197"/>
      <c r="F3977" s="15"/>
      <c r="G3977" s="198"/>
      <c r="I3977" s="15"/>
    </row>
    <row r="3978" spans="5:9" s="196" customFormat="1">
      <c r="E3978" s="197"/>
      <c r="F3978" s="15"/>
      <c r="G3978" s="198"/>
      <c r="I3978" s="15"/>
    </row>
    <row r="3979" spans="5:9" s="196" customFormat="1">
      <c r="E3979" s="197"/>
      <c r="F3979" s="15"/>
      <c r="G3979" s="198"/>
      <c r="I3979" s="15"/>
    </row>
    <row r="3980" spans="5:9" s="196" customFormat="1">
      <c r="E3980" s="197"/>
      <c r="F3980" s="15"/>
      <c r="G3980" s="198"/>
      <c r="I3980" s="15"/>
    </row>
    <row r="3981" spans="5:9" s="196" customFormat="1">
      <c r="E3981" s="197"/>
      <c r="F3981" s="15"/>
      <c r="G3981" s="198"/>
      <c r="I3981" s="15"/>
    </row>
    <row r="3982" spans="5:9" s="196" customFormat="1">
      <c r="E3982" s="197"/>
      <c r="F3982" s="15"/>
      <c r="G3982" s="198"/>
      <c r="I3982" s="15"/>
    </row>
    <row r="3983" spans="5:9" s="196" customFormat="1">
      <c r="E3983" s="197"/>
      <c r="F3983" s="15"/>
      <c r="G3983" s="198"/>
      <c r="I3983" s="15"/>
    </row>
    <row r="3984" spans="5:9" s="196" customFormat="1">
      <c r="E3984" s="197"/>
      <c r="F3984" s="15"/>
      <c r="G3984" s="198"/>
      <c r="I3984" s="15"/>
    </row>
    <row r="3985" spans="5:9" s="196" customFormat="1">
      <c r="E3985" s="197"/>
      <c r="F3985" s="15"/>
      <c r="G3985" s="198"/>
      <c r="I3985" s="15"/>
    </row>
    <row r="3986" spans="5:9" s="196" customFormat="1">
      <c r="E3986" s="197"/>
      <c r="F3986" s="15"/>
      <c r="G3986" s="198"/>
      <c r="I3986" s="15"/>
    </row>
    <row r="3987" spans="5:9" s="196" customFormat="1">
      <c r="E3987" s="197"/>
      <c r="F3987" s="15"/>
      <c r="G3987" s="198"/>
      <c r="I3987" s="15"/>
    </row>
    <row r="3988" spans="5:9" s="196" customFormat="1">
      <c r="E3988" s="197"/>
      <c r="F3988" s="15"/>
      <c r="G3988" s="198"/>
      <c r="I3988" s="15"/>
    </row>
    <row r="3989" spans="5:9" s="196" customFormat="1">
      <c r="E3989" s="197"/>
      <c r="F3989" s="15"/>
      <c r="G3989" s="198"/>
      <c r="I3989" s="15"/>
    </row>
    <row r="3990" spans="5:9" s="196" customFormat="1">
      <c r="E3990" s="197"/>
      <c r="F3990" s="15"/>
      <c r="G3990" s="198"/>
      <c r="I3990" s="15"/>
    </row>
    <row r="3991" spans="5:9" s="196" customFormat="1">
      <c r="E3991" s="197"/>
      <c r="F3991" s="15"/>
      <c r="G3991" s="198"/>
      <c r="I3991" s="15"/>
    </row>
    <row r="3992" spans="5:9" s="196" customFormat="1">
      <c r="E3992" s="197"/>
      <c r="F3992" s="15"/>
      <c r="G3992" s="198"/>
      <c r="I3992" s="15"/>
    </row>
    <row r="3993" spans="5:9" s="196" customFormat="1">
      <c r="E3993" s="197"/>
      <c r="F3993" s="15"/>
      <c r="G3993" s="198"/>
      <c r="I3993" s="15"/>
    </row>
    <row r="3994" spans="5:9" s="196" customFormat="1">
      <c r="E3994" s="197"/>
      <c r="F3994" s="15"/>
      <c r="G3994" s="198"/>
      <c r="I3994" s="15"/>
    </row>
    <row r="3995" spans="5:9" s="196" customFormat="1">
      <c r="E3995" s="197"/>
      <c r="F3995" s="15"/>
      <c r="G3995" s="198"/>
      <c r="I3995" s="15"/>
    </row>
    <row r="3996" spans="5:9" s="196" customFormat="1">
      <c r="E3996" s="197"/>
      <c r="F3996" s="15"/>
      <c r="G3996" s="198"/>
      <c r="I3996" s="15"/>
    </row>
    <row r="3997" spans="5:9" s="196" customFormat="1">
      <c r="E3997" s="197"/>
      <c r="F3997" s="15"/>
      <c r="G3997" s="198"/>
      <c r="I3997" s="15"/>
    </row>
    <row r="3998" spans="5:9" s="196" customFormat="1">
      <c r="E3998" s="197"/>
      <c r="F3998" s="15"/>
      <c r="G3998" s="198"/>
      <c r="I3998" s="15"/>
    </row>
    <row r="3999" spans="5:9" s="196" customFormat="1">
      <c r="E3999" s="197"/>
      <c r="F3999" s="15"/>
      <c r="G3999" s="198"/>
      <c r="I3999" s="15"/>
    </row>
    <row r="4000" spans="5:9" s="196" customFormat="1">
      <c r="E4000" s="197"/>
      <c r="F4000" s="15"/>
      <c r="G4000" s="198"/>
      <c r="I4000" s="15"/>
    </row>
    <row r="4001" spans="5:9" s="196" customFormat="1">
      <c r="E4001" s="197"/>
      <c r="F4001" s="15"/>
      <c r="G4001" s="198"/>
      <c r="I4001" s="15"/>
    </row>
    <row r="4002" spans="5:9" s="196" customFormat="1">
      <c r="E4002" s="197"/>
      <c r="F4002" s="15"/>
      <c r="G4002" s="198"/>
      <c r="I4002" s="15"/>
    </row>
    <row r="4003" spans="5:9" s="196" customFormat="1">
      <c r="E4003" s="197"/>
      <c r="F4003" s="15"/>
      <c r="G4003" s="198"/>
      <c r="I4003" s="15"/>
    </row>
    <row r="4004" spans="5:9" s="196" customFormat="1">
      <c r="E4004" s="197"/>
      <c r="F4004" s="15"/>
      <c r="G4004" s="198"/>
      <c r="I4004" s="15"/>
    </row>
    <row r="4005" spans="5:9" s="196" customFormat="1">
      <c r="E4005" s="197"/>
      <c r="F4005" s="15"/>
      <c r="G4005" s="198"/>
      <c r="I4005" s="15"/>
    </row>
    <row r="4006" spans="5:9" s="196" customFormat="1">
      <c r="E4006" s="197"/>
      <c r="F4006" s="15"/>
      <c r="G4006" s="198"/>
      <c r="I4006" s="15"/>
    </row>
    <row r="4007" spans="5:9" s="196" customFormat="1">
      <c r="E4007" s="197"/>
      <c r="F4007" s="15"/>
      <c r="G4007" s="198"/>
      <c r="I4007" s="15"/>
    </row>
    <row r="4008" spans="5:9" s="196" customFormat="1">
      <c r="E4008" s="197"/>
      <c r="F4008" s="15"/>
      <c r="G4008" s="198"/>
      <c r="I4008" s="15"/>
    </row>
    <row r="4009" spans="5:9" s="196" customFormat="1">
      <c r="E4009" s="197"/>
      <c r="F4009" s="15"/>
      <c r="G4009" s="198"/>
      <c r="I4009" s="15"/>
    </row>
    <row r="4010" spans="5:9" s="196" customFormat="1">
      <c r="E4010" s="197"/>
      <c r="F4010" s="15"/>
      <c r="G4010" s="198"/>
      <c r="I4010" s="15"/>
    </row>
    <row r="4011" spans="5:9" s="196" customFormat="1">
      <c r="E4011" s="197"/>
      <c r="F4011" s="15"/>
      <c r="G4011" s="198"/>
      <c r="I4011" s="15"/>
    </row>
    <row r="4012" spans="5:9" s="196" customFormat="1">
      <c r="E4012" s="197"/>
      <c r="F4012" s="15"/>
      <c r="G4012" s="198"/>
      <c r="I4012" s="15"/>
    </row>
    <row r="4013" spans="5:9" s="196" customFormat="1">
      <c r="E4013" s="197"/>
      <c r="F4013" s="15"/>
      <c r="G4013" s="198"/>
      <c r="I4013" s="15"/>
    </row>
    <row r="4014" spans="5:9" s="196" customFormat="1">
      <c r="E4014" s="197"/>
      <c r="F4014" s="15"/>
      <c r="G4014" s="198"/>
      <c r="I4014" s="15"/>
    </row>
    <row r="4015" spans="5:9" s="196" customFormat="1">
      <c r="E4015" s="197"/>
      <c r="F4015" s="15"/>
      <c r="G4015" s="198"/>
      <c r="I4015" s="15"/>
    </row>
    <row r="4016" spans="5:9" s="196" customFormat="1">
      <c r="E4016" s="197"/>
      <c r="F4016" s="15"/>
      <c r="G4016" s="198"/>
      <c r="I4016" s="15"/>
    </row>
    <row r="4017" spans="5:9" s="196" customFormat="1">
      <c r="E4017" s="197"/>
      <c r="F4017" s="15"/>
      <c r="G4017" s="198"/>
      <c r="I4017" s="15"/>
    </row>
    <row r="4018" spans="5:9" s="196" customFormat="1">
      <c r="E4018" s="197"/>
      <c r="F4018" s="15"/>
      <c r="G4018" s="198"/>
      <c r="I4018" s="15"/>
    </row>
    <row r="4019" spans="5:9" s="196" customFormat="1">
      <c r="E4019" s="197"/>
      <c r="F4019" s="15"/>
      <c r="G4019" s="198"/>
      <c r="I4019" s="15"/>
    </row>
    <row r="4020" spans="5:9" s="196" customFormat="1">
      <c r="E4020" s="197"/>
      <c r="F4020" s="15"/>
      <c r="G4020" s="198"/>
      <c r="I4020" s="15"/>
    </row>
    <row r="4021" spans="5:9" s="196" customFormat="1">
      <c r="E4021" s="197"/>
      <c r="F4021" s="15"/>
      <c r="G4021" s="198"/>
      <c r="I4021" s="15"/>
    </row>
    <row r="4022" spans="5:9" s="196" customFormat="1">
      <c r="E4022" s="197"/>
      <c r="F4022" s="15"/>
      <c r="G4022" s="198"/>
      <c r="I4022" s="15"/>
    </row>
    <row r="4023" spans="5:9" s="196" customFormat="1">
      <c r="E4023" s="197"/>
      <c r="F4023" s="15"/>
      <c r="G4023" s="198"/>
      <c r="I4023" s="15"/>
    </row>
    <row r="4024" spans="5:9" s="196" customFormat="1">
      <c r="E4024" s="197"/>
      <c r="F4024" s="15"/>
      <c r="G4024" s="198"/>
      <c r="I4024" s="15"/>
    </row>
    <row r="4025" spans="5:9" s="196" customFormat="1">
      <c r="E4025" s="197"/>
      <c r="F4025" s="15"/>
      <c r="G4025" s="198"/>
      <c r="I4025" s="15"/>
    </row>
    <row r="4026" spans="5:9" s="196" customFormat="1">
      <c r="E4026" s="197"/>
      <c r="F4026" s="15"/>
      <c r="G4026" s="198"/>
      <c r="I4026" s="15"/>
    </row>
    <row r="4027" spans="5:9" s="196" customFormat="1">
      <c r="E4027" s="197"/>
      <c r="F4027" s="15"/>
      <c r="G4027" s="198"/>
      <c r="I4027" s="15"/>
    </row>
    <row r="4028" spans="5:9" s="196" customFormat="1">
      <c r="E4028" s="197"/>
      <c r="F4028" s="15"/>
      <c r="G4028" s="198"/>
      <c r="I4028" s="15"/>
    </row>
    <row r="4029" spans="5:9" s="196" customFormat="1">
      <c r="E4029" s="197"/>
      <c r="F4029" s="15"/>
      <c r="G4029" s="198"/>
      <c r="I4029" s="15"/>
    </row>
    <row r="4030" spans="5:9" s="196" customFormat="1">
      <c r="E4030" s="197"/>
      <c r="F4030" s="15"/>
      <c r="G4030" s="198"/>
      <c r="I4030" s="15"/>
    </row>
    <row r="4031" spans="5:9" s="196" customFormat="1">
      <c r="E4031" s="197"/>
      <c r="F4031" s="15"/>
      <c r="G4031" s="198"/>
      <c r="I4031" s="15"/>
    </row>
    <row r="4032" spans="5:9" s="196" customFormat="1">
      <c r="E4032" s="197"/>
      <c r="F4032" s="15"/>
      <c r="G4032" s="198"/>
      <c r="I4032" s="15"/>
    </row>
    <row r="4033" spans="5:9" s="196" customFormat="1">
      <c r="E4033" s="197"/>
      <c r="F4033" s="15"/>
      <c r="G4033" s="198"/>
      <c r="I4033" s="15"/>
    </row>
    <row r="4034" spans="5:9" s="196" customFormat="1">
      <c r="E4034" s="197"/>
      <c r="F4034" s="15"/>
      <c r="G4034" s="198"/>
      <c r="I4034" s="15"/>
    </row>
    <row r="4035" spans="5:9" s="196" customFormat="1">
      <c r="E4035" s="197"/>
      <c r="F4035" s="15"/>
      <c r="G4035" s="198"/>
      <c r="I4035" s="15"/>
    </row>
    <row r="4036" spans="5:9" s="196" customFormat="1">
      <c r="E4036" s="197"/>
      <c r="F4036" s="15"/>
      <c r="G4036" s="198"/>
      <c r="I4036" s="15"/>
    </row>
    <row r="4037" spans="5:9" s="196" customFormat="1">
      <c r="E4037" s="197"/>
      <c r="F4037" s="15"/>
      <c r="G4037" s="198"/>
      <c r="I4037" s="15"/>
    </row>
    <row r="4038" spans="5:9" s="196" customFormat="1">
      <c r="E4038" s="197"/>
      <c r="F4038" s="15"/>
      <c r="G4038" s="198"/>
      <c r="I4038" s="15"/>
    </row>
    <row r="4039" spans="5:9" s="196" customFormat="1">
      <c r="E4039" s="197"/>
      <c r="F4039" s="15"/>
      <c r="G4039" s="198"/>
      <c r="I4039" s="15"/>
    </row>
    <row r="4040" spans="5:9" s="196" customFormat="1">
      <c r="E4040" s="197"/>
      <c r="F4040" s="15"/>
      <c r="G4040" s="198"/>
      <c r="I4040" s="15"/>
    </row>
    <row r="4041" spans="5:9" s="196" customFormat="1">
      <c r="E4041" s="197"/>
      <c r="F4041" s="15"/>
      <c r="G4041" s="198"/>
      <c r="I4041" s="15"/>
    </row>
    <row r="4042" spans="5:9" s="196" customFormat="1">
      <c r="E4042" s="197"/>
      <c r="F4042" s="15"/>
      <c r="G4042" s="198"/>
      <c r="I4042" s="15"/>
    </row>
    <row r="4043" spans="5:9" s="196" customFormat="1">
      <c r="E4043" s="197"/>
      <c r="F4043" s="15"/>
      <c r="G4043" s="198"/>
      <c r="I4043" s="15"/>
    </row>
    <row r="4044" spans="5:9" s="196" customFormat="1">
      <c r="E4044" s="197"/>
      <c r="F4044" s="15"/>
      <c r="G4044" s="198"/>
      <c r="I4044" s="15"/>
    </row>
    <row r="4045" spans="5:9" s="196" customFormat="1">
      <c r="E4045" s="197"/>
      <c r="F4045" s="15"/>
      <c r="G4045" s="198"/>
      <c r="I4045" s="15"/>
    </row>
    <row r="4046" spans="5:9" s="196" customFormat="1">
      <c r="E4046" s="197"/>
      <c r="F4046" s="15"/>
      <c r="G4046" s="198"/>
      <c r="I4046" s="15"/>
    </row>
    <row r="4047" spans="5:9" s="196" customFormat="1">
      <c r="E4047" s="197"/>
      <c r="F4047" s="15"/>
      <c r="G4047" s="198"/>
      <c r="I4047" s="15"/>
    </row>
    <row r="4048" spans="5:9" s="196" customFormat="1">
      <c r="E4048" s="197"/>
      <c r="F4048" s="15"/>
      <c r="G4048" s="198"/>
      <c r="I4048" s="15"/>
    </row>
    <row r="4049" spans="5:9" s="196" customFormat="1">
      <c r="E4049" s="197"/>
      <c r="F4049" s="15"/>
      <c r="G4049" s="198"/>
      <c r="I4049" s="15"/>
    </row>
    <row r="4050" spans="5:9" s="196" customFormat="1">
      <c r="E4050" s="197"/>
      <c r="F4050" s="15"/>
      <c r="G4050" s="198"/>
      <c r="I4050" s="15"/>
    </row>
    <row r="4051" spans="5:9" s="196" customFormat="1">
      <c r="E4051" s="197"/>
      <c r="F4051" s="15"/>
      <c r="G4051" s="198"/>
      <c r="I4051" s="15"/>
    </row>
    <row r="4052" spans="5:9" s="196" customFormat="1">
      <c r="E4052" s="197"/>
      <c r="F4052" s="15"/>
      <c r="G4052" s="198"/>
      <c r="I4052" s="15"/>
    </row>
    <row r="4053" spans="5:9" s="196" customFormat="1">
      <c r="E4053" s="197"/>
      <c r="F4053" s="15"/>
      <c r="G4053" s="198"/>
      <c r="I4053" s="15"/>
    </row>
    <row r="4054" spans="5:9" s="196" customFormat="1">
      <c r="E4054" s="197"/>
      <c r="F4054" s="15"/>
      <c r="G4054" s="198"/>
      <c r="I4054" s="15"/>
    </row>
    <row r="4055" spans="5:9" s="196" customFormat="1">
      <c r="E4055" s="197"/>
      <c r="F4055" s="15"/>
      <c r="G4055" s="198"/>
      <c r="I4055" s="15"/>
    </row>
    <row r="4056" spans="5:9" s="196" customFormat="1">
      <c r="E4056" s="197"/>
      <c r="F4056" s="15"/>
      <c r="G4056" s="198"/>
      <c r="I4056" s="15"/>
    </row>
    <row r="4057" spans="5:9" s="196" customFormat="1">
      <c r="E4057" s="197"/>
      <c r="F4057" s="15"/>
      <c r="G4057" s="198"/>
      <c r="I4057" s="15"/>
    </row>
    <row r="4058" spans="5:9" s="196" customFormat="1">
      <c r="E4058" s="197"/>
      <c r="F4058" s="15"/>
      <c r="G4058" s="198"/>
      <c r="I4058" s="15"/>
    </row>
    <row r="4059" spans="5:9" s="196" customFormat="1">
      <c r="E4059" s="197"/>
      <c r="F4059" s="15"/>
      <c r="G4059" s="198"/>
      <c r="I4059" s="15"/>
    </row>
    <row r="4060" spans="5:9" s="196" customFormat="1">
      <c r="E4060" s="197"/>
      <c r="F4060" s="15"/>
      <c r="G4060" s="198"/>
      <c r="I4060" s="15"/>
    </row>
    <row r="4061" spans="5:9" s="196" customFormat="1">
      <c r="E4061" s="197"/>
      <c r="F4061" s="15"/>
      <c r="G4061" s="198"/>
      <c r="I4061" s="15"/>
    </row>
    <row r="4062" spans="5:9" s="196" customFormat="1">
      <c r="E4062" s="197"/>
      <c r="F4062" s="15"/>
      <c r="G4062" s="198"/>
      <c r="I4062" s="15"/>
    </row>
    <row r="4063" spans="5:9" s="196" customFormat="1">
      <c r="E4063" s="197"/>
      <c r="F4063" s="15"/>
      <c r="G4063" s="198"/>
      <c r="I4063" s="15"/>
    </row>
    <row r="4064" spans="5:9" s="196" customFormat="1">
      <c r="E4064" s="197"/>
      <c r="F4064" s="15"/>
      <c r="G4064" s="198"/>
      <c r="I4064" s="15"/>
    </row>
    <row r="4065" spans="5:9" s="196" customFormat="1">
      <c r="E4065" s="197"/>
      <c r="F4065" s="15"/>
      <c r="G4065" s="198"/>
      <c r="I4065" s="15"/>
    </row>
    <row r="4066" spans="5:9" s="196" customFormat="1">
      <c r="E4066" s="197"/>
      <c r="F4066" s="15"/>
      <c r="G4066" s="198"/>
      <c r="I4066" s="15"/>
    </row>
    <row r="4067" spans="5:9" s="196" customFormat="1">
      <c r="E4067" s="197"/>
      <c r="F4067" s="15"/>
      <c r="G4067" s="198"/>
      <c r="I4067" s="15"/>
    </row>
    <row r="4068" spans="5:9" s="196" customFormat="1">
      <c r="E4068" s="197"/>
      <c r="F4068" s="15"/>
      <c r="G4068" s="198"/>
      <c r="I4068" s="15"/>
    </row>
    <row r="4069" spans="5:9" s="196" customFormat="1">
      <c r="E4069" s="197"/>
      <c r="F4069" s="15"/>
      <c r="G4069" s="198"/>
      <c r="I4069" s="15"/>
    </row>
    <row r="4070" spans="5:9" s="196" customFormat="1">
      <c r="E4070" s="197"/>
      <c r="F4070" s="15"/>
      <c r="G4070" s="198"/>
      <c r="I4070" s="15"/>
    </row>
    <row r="4071" spans="5:9" s="196" customFormat="1">
      <c r="E4071" s="197"/>
      <c r="F4071" s="15"/>
      <c r="G4071" s="198"/>
      <c r="I4071" s="15"/>
    </row>
    <row r="4072" spans="5:9" s="196" customFormat="1">
      <c r="E4072" s="197"/>
      <c r="F4072" s="15"/>
      <c r="G4072" s="198"/>
      <c r="I4072" s="15"/>
    </row>
    <row r="4073" spans="5:9" s="196" customFormat="1">
      <c r="E4073" s="197"/>
      <c r="F4073" s="15"/>
      <c r="G4073" s="198"/>
      <c r="I4073" s="15"/>
    </row>
    <row r="4074" spans="5:9" s="196" customFormat="1">
      <c r="E4074" s="197"/>
      <c r="F4074" s="15"/>
      <c r="G4074" s="198"/>
      <c r="I4074" s="15"/>
    </row>
    <row r="4075" spans="5:9" s="196" customFormat="1">
      <c r="E4075" s="197"/>
      <c r="F4075" s="15"/>
      <c r="G4075" s="198"/>
      <c r="I4075" s="15"/>
    </row>
    <row r="4076" spans="5:9" s="196" customFormat="1">
      <c r="E4076" s="197"/>
      <c r="F4076" s="15"/>
      <c r="G4076" s="198"/>
      <c r="I4076" s="15"/>
    </row>
    <row r="4077" spans="5:9" s="196" customFormat="1">
      <c r="E4077" s="197"/>
      <c r="F4077" s="15"/>
      <c r="G4077" s="198"/>
      <c r="I4077" s="15"/>
    </row>
    <row r="4078" spans="5:9" s="196" customFormat="1">
      <c r="E4078" s="197"/>
      <c r="F4078" s="15"/>
      <c r="G4078" s="198"/>
      <c r="I4078" s="15"/>
    </row>
    <row r="4079" spans="5:9" s="196" customFormat="1">
      <c r="E4079" s="197"/>
      <c r="F4079" s="15"/>
      <c r="G4079" s="198"/>
      <c r="I4079" s="15"/>
    </row>
    <row r="4080" spans="5:9" s="196" customFormat="1">
      <c r="E4080" s="197"/>
      <c r="F4080" s="15"/>
      <c r="G4080" s="198"/>
      <c r="I4080" s="15"/>
    </row>
    <row r="4081" spans="5:9" s="196" customFormat="1">
      <c r="E4081" s="197"/>
      <c r="F4081" s="15"/>
      <c r="G4081" s="198"/>
      <c r="I4081" s="15"/>
    </row>
    <row r="4082" spans="5:9" s="196" customFormat="1">
      <c r="E4082" s="197"/>
      <c r="F4082" s="15"/>
      <c r="G4082" s="198"/>
      <c r="I4082" s="15"/>
    </row>
    <row r="4083" spans="5:9" s="196" customFormat="1">
      <c r="E4083" s="197"/>
      <c r="F4083" s="15"/>
      <c r="G4083" s="198"/>
      <c r="I4083" s="15"/>
    </row>
    <row r="4084" spans="5:9" s="196" customFormat="1">
      <c r="E4084" s="197"/>
      <c r="F4084" s="15"/>
      <c r="G4084" s="198"/>
      <c r="I4084" s="15"/>
    </row>
    <row r="4085" spans="5:9" s="196" customFormat="1">
      <c r="E4085" s="197"/>
      <c r="F4085" s="15"/>
      <c r="G4085" s="198"/>
      <c r="I4085" s="15"/>
    </row>
    <row r="4086" spans="5:9" s="196" customFormat="1">
      <c r="E4086" s="197"/>
      <c r="F4086" s="15"/>
      <c r="G4086" s="198"/>
      <c r="I4086" s="15"/>
    </row>
    <row r="4087" spans="5:9" s="196" customFormat="1">
      <c r="E4087" s="197"/>
      <c r="F4087" s="15"/>
      <c r="G4087" s="198"/>
      <c r="I4087" s="15"/>
    </row>
    <row r="4088" spans="5:9" s="196" customFormat="1">
      <c r="E4088" s="197"/>
      <c r="F4088" s="15"/>
      <c r="G4088" s="198"/>
      <c r="I4088" s="15"/>
    </row>
    <row r="4089" spans="5:9" s="196" customFormat="1">
      <c r="E4089" s="197"/>
      <c r="F4089" s="15"/>
      <c r="G4089" s="198"/>
      <c r="I4089" s="15"/>
    </row>
    <row r="4090" spans="5:9" s="196" customFormat="1">
      <c r="E4090" s="197"/>
      <c r="F4090" s="15"/>
      <c r="G4090" s="198"/>
      <c r="I4090" s="15"/>
    </row>
    <row r="4091" spans="5:9" s="196" customFormat="1">
      <c r="E4091" s="197"/>
      <c r="F4091" s="15"/>
      <c r="G4091" s="198"/>
      <c r="I4091" s="15"/>
    </row>
    <row r="4092" spans="5:9" s="196" customFormat="1">
      <c r="E4092" s="197"/>
      <c r="F4092" s="15"/>
      <c r="G4092" s="198"/>
      <c r="I4092" s="15"/>
    </row>
    <row r="4093" spans="5:9" s="196" customFormat="1">
      <c r="E4093" s="197"/>
      <c r="F4093" s="15"/>
      <c r="G4093" s="198"/>
      <c r="I4093" s="15"/>
    </row>
    <row r="4094" spans="5:9" s="196" customFormat="1">
      <c r="E4094" s="197"/>
      <c r="F4094" s="15"/>
      <c r="G4094" s="198"/>
      <c r="I4094" s="15"/>
    </row>
    <row r="4095" spans="5:9" s="196" customFormat="1">
      <c r="E4095" s="197"/>
      <c r="F4095" s="15"/>
      <c r="G4095" s="198"/>
      <c r="I4095" s="15"/>
    </row>
    <row r="4096" spans="5:9" s="196" customFormat="1">
      <c r="E4096" s="197"/>
      <c r="F4096" s="15"/>
      <c r="G4096" s="198"/>
      <c r="I4096" s="15"/>
    </row>
    <row r="4097" spans="5:9" s="196" customFormat="1">
      <c r="E4097" s="197"/>
      <c r="F4097" s="15"/>
      <c r="G4097" s="198"/>
      <c r="I4097" s="15"/>
    </row>
    <row r="4098" spans="5:9" s="196" customFormat="1">
      <c r="E4098" s="197"/>
      <c r="F4098" s="15"/>
      <c r="G4098" s="198"/>
      <c r="I4098" s="15"/>
    </row>
    <row r="4099" spans="5:9" s="196" customFormat="1">
      <c r="E4099" s="197"/>
      <c r="F4099" s="15"/>
      <c r="G4099" s="198"/>
      <c r="I4099" s="15"/>
    </row>
    <row r="4100" spans="5:9" s="196" customFormat="1">
      <c r="E4100" s="197"/>
      <c r="F4100" s="15"/>
      <c r="G4100" s="198"/>
      <c r="I4100" s="15"/>
    </row>
    <row r="4101" spans="5:9" s="196" customFormat="1">
      <c r="E4101" s="197"/>
      <c r="F4101" s="15"/>
      <c r="G4101" s="198"/>
      <c r="I4101" s="15"/>
    </row>
    <row r="4102" spans="5:9" s="196" customFormat="1">
      <c r="E4102" s="197"/>
      <c r="F4102" s="15"/>
      <c r="G4102" s="198"/>
      <c r="I4102" s="15"/>
    </row>
    <row r="4103" spans="5:9" s="196" customFormat="1">
      <c r="E4103" s="197"/>
      <c r="F4103" s="15"/>
      <c r="G4103" s="198"/>
      <c r="I4103" s="15"/>
    </row>
    <row r="4104" spans="5:9" s="196" customFormat="1">
      <c r="E4104" s="197"/>
      <c r="F4104" s="15"/>
      <c r="G4104" s="198"/>
      <c r="I4104" s="15"/>
    </row>
    <row r="4105" spans="5:9" s="196" customFormat="1">
      <c r="E4105" s="197"/>
      <c r="F4105" s="15"/>
      <c r="G4105" s="198"/>
      <c r="I4105" s="15"/>
    </row>
    <row r="4106" spans="5:9" s="196" customFormat="1">
      <c r="E4106" s="197"/>
      <c r="F4106" s="15"/>
      <c r="G4106" s="198"/>
      <c r="I4106" s="15"/>
    </row>
    <row r="4107" spans="5:9" s="196" customFormat="1">
      <c r="E4107" s="197"/>
      <c r="F4107" s="15"/>
      <c r="G4107" s="198"/>
      <c r="I4107" s="15"/>
    </row>
    <row r="4108" spans="5:9" s="196" customFormat="1">
      <c r="E4108" s="197"/>
      <c r="F4108" s="15"/>
      <c r="G4108" s="198"/>
      <c r="I4108" s="15"/>
    </row>
    <row r="4109" spans="5:9" s="196" customFormat="1">
      <c r="E4109" s="197"/>
      <c r="F4109" s="15"/>
      <c r="G4109" s="198"/>
      <c r="I4109" s="15"/>
    </row>
    <row r="4110" spans="5:9" s="196" customFormat="1">
      <c r="E4110" s="197"/>
      <c r="F4110" s="15"/>
      <c r="G4110" s="198"/>
      <c r="I4110" s="15"/>
    </row>
    <row r="4111" spans="5:9" s="196" customFormat="1">
      <c r="E4111" s="197"/>
      <c r="F4111" s="15"/>
      <c r="G4111" s="198"/>
      <c r="I4111" s="15"/>
    </row>
    <row r="4112" spans="5:9" s="196" customFormat="1">
      <c r="E4112" s="197"/>
      <c r="F4112" s="15"/>
      <c r="G4112" s="198"/>
      <c r="I4112" s="15"/>
    </row>
    <row r="4113" spans="5:9" s="196" customFormat="1">
      <c r="E4113" s="197"/>
      <c r="F4113" s="15"/>
      <c r="G4113" s="198"/>
      <c r="I4113" s="15"/>
    </row>
    <row r="4114" spans="5:9" s="196" customFormat="1">
      <c r="E4114" s="197"/>
      <c r="F4114" s="15"/>
      <c r="G4114" s="198"/>
      <c r="I4114" s="15"/>
    </row>
    <row r="4115" spans="5:9" s="196" customFormat="1">
      <c r="E4115" s="197"/>
      <c r="F4115" s="15"/>
      <c r="G4115" s="198"/>
      <c r="I4115" s="15"/>
    </row>
    <row r="4116" spans="5:9" s="196" customFormat="1">
      <c r="E4116" s="197"/>
      <c r="F4116" s="15"/>
      <c r="G4116" s="198"/>
      <c r="I4116" s="15"/>
    </row>
    <row r="4117" spans="5:9" s="196" customFormat="1">
      <c r="E4117" s="197"/>
      <c r="F4117" s="15"/>
      <c r="G4117" s="198"/>
      <c r="I4117" s="15"/>
    </row>
    <row r="4118" spans="5:9" s="196" customFormat="1">
      <c r="E4118" s="197"/>
      <c r="F4118" s="15"/>
      <c r="G4118" s="198"/>
      <c r="I4118" s="15"/>
    </row>
    <row r="4119" spans="5:9" s="196" customFormat="1">
      <c r="E4119" s="197"/>
      <c r="F4119" s="15"/>
      <c r="G4119" s="198"/>
      <c r="I4119" s="15"/>
    </row>
    <row r="4120" spans="5:9" s="196" customFormat="1">
      <c r="E4120" s="197"/>
      <c r="F4120" s="15"/>
      <c r="G4120" s="198"/>
      <c r="I4120" s="15"/>
    </row>
    <row r="4121" spans="5:9" s="196" customFormat="1">
      <c r="E4121" s="197"/>
      <c r="F4121" s="15"/>
      <c r="G4121" s="198"/>
      <c r="I4121" s="15"/>
    </row>
    <row r="4122" spans="5:9" s="196" customFormat="1">
      <c r="E4122" s="197"/>
      <c r="F4122" s="15"/>
      <c r="G4122" s="198"/>
      <c r="I4122" s="15"/>
    </row>
    <row r="4123" spans="5:9" s="196" customFormat="1">
      <c r="E4123" s="197"/>
      <c r="F4123" s="15"/>
      <c r="G4123" s="198"/>
      <c r="I4123" s="15"/>
    </row>
    <row r="4124" spans="5:9" s="196" customFormat="1">
      <c r="E4124" s="197"/>
      <c r="F4124" s="15"/>
      <c r="G4124" s="198"/>
      <c r="I4124" s="15"/>
    </row>
    <row r="4125" spans="5:9" s="196" customFormat="1">
      <c r="E4125" s="197"/>
      <c r="F4125" s="15"/>
      <c r="G4125" s="198"/>
      <c r="I4125" s="15"/>
    </row>
    <row r="4126" spans="5:9" s="196" customFormat="1">
      <c r="E4126" s="197"/>
      <c r="F4126" s="15"/>
      <c r="G4126" s="198"/>
      <c r="I4126" s="15"/>
    </row>
    <row r="4127" spans="5:9" s="196" customFormat="1">
      <c r="E4127" s="197"/>
      <c r="F4127" s="15"/>
      <c r="G4127" s="198"/>
      <c r="I4127" s="15"/>
    </row>
    <row r="4128" spans="5:9" s="196" customFormat="1">
      <c r="E4128" s="197"/>
      <c r="F4128" s="15"/>
      <c r="G4128" s="198"/>
      <c r="I4128" s="15"/>
    </row>
    <row r="4129" spans="5:9" s="196" customFormat="1">
      <c r="E4129" s="197"/>
      <c r="F4129" s="15"/>
      <c r="G4129" s="198"/>
      <c r="I4129" s="15"/>
    </row>
    <row r="4130" spans="5:9" s="196" customFormat="1">
      <c r="E4130" s="197"/>
      <c r="F4130" s="15"/>
      <c r="G4130" s="198"/>
      <c r="I4130" s="15"/>
    </row>
    <row r="4131" spans="5:9" s="196" customFormat="1">
      <c r="E4131" s="197"/>
      <c r="F4131" s="15"/>
      <c r="G4131" s="198"/>
      <c r="I4131" s="15"/>
    </row>
    <row r="4132" spans="5:9" s="196" customFormat="1">
      <c r="E4132" s="197"/>
      <c r="F4132" s="15"/>
      <c r="G4132" s="198"/>
      <c r="I4132" s="15"/>
    </row>
    <row r="4133" spans="5:9" s="196" customFormat="1">
      <c r="E4133" s="197"/>
      <c r="F4133" s="15"/>
      <c r="G4133" s="198"/>
      <c r="I4133" s="15"/>
    </row>
    <row r="4134" spans="5:9" s="196" customFormat="1">
      <c r="E4134" s="197"/>
      <c r="F4134" s="15"/>
      <c r="G4134" s="198"/>
      <c r="I4134" s="15"/>
    </row>
    <row r="4135" spans="5:9" s="196" customFormat="1">
      <c r="E4135" s="197"/>
      <c r="F4135" s="15"/>
      <c r="G4135" s="198"/>
      <c r="I4135" s="15"/>
    </row>
    <row r="4136" spans="5:9" s="196" customFormat="1">
      <c r="E4136" s="197"/>
      <c r="F4136" s="15"/>
      <c r="G4136" s="198"/>
      <c r="I4136" s="15"/>
    </row>
    <row r="4137" spans="5:9" s="196" customFormat="1">
      <c r="E4137" s="197"/>
      <c r="F4137" s="15"/>
      <c r="G4137" s="198"/>
      <c r="I4137" s="15"/>
    </row>
    <row r="4138" spans="5:9" s="196" customFormat="1">
      <c r="E4138" s="197"/>
      <c r="F4138" s="15"/>
      <c r="G4138" s="198"/>
      <c r="I4138" s="15"/>
    </row>
    <row r="4139" spans="5:9" s="196" customFormat="1">
      <c r="E4139" s="197"/>
      <c r="F4139" s="15"/>
      <c r="G4139" s="198"/>
      <c r="I4139" s="15"/>
    </row>
    <row r="4140" spans="5:9" s="196" customFormat="1">
      <c r="E4140" s="197"/>
      <c r="F4140" s="15"/>
      <c r="G4140" s="198"/>
      <c r="I4140" s="15"/>
    </row>
    <row r="4141" spans="5:9" s="196" customFormat="1">
      <c r="E4141" s="197"/>
      <c r="F4141" s="15"/>
      <c r="G4141" s="198"/>
      <c r="I4141" s="15"/>
    </row>
    <row r="4142" spans="5:9" s="196" customFormat="1">
      <c r="E4142" s="197"/>
      <c r="F4142" s="15"/>
      <c r="G4142" s="198"/>
      <c r="I4142" s="15"/>
    </row>
    <row r="4143" spans="5:9" s="196" customFormat="1">
      <c r="E4143" s="197"/>
      <c r="F4143" s="15"/>
      <c r="G4143" s="198"/>
      <c r="I4143" s="15"/>
    </row>
    <row r="4144" spans="5:9" s="196" customFormat="1">
      <c r="E4144" s="197"/>
      <c r="F4144" s="15"/>
      <c r="G4144" s="198"/>
      <c r="I4144" s="15"/>
    </row>
    <row r="4145" spans="5:9" s="196" customFormat="1">
      <c r="E4145" s="197"/>
      <c r="F4145" s="15"/>
      <c r="G4145" s="198"/>
      <c r="I4145" s="15"/>
    </row>
    <row r="4146" spans="5:9" s="196" customFormat="1">
      <c r="E4146" s="197"/>
      <c r="F4146" s="15"/>
      <c r="G4146" s="198"/>
      <c r="I4146" s="15"/>
    </row>
    <row r="4147" spans="5:9" s="196" customFormat="1">
      <c r="E4147" s="197"/>
      <c r="F4147" s="15"/>
      <c r="G4147" s="198"/>
      <c r="I4147" s="15"/>
    </row>
    <row r="4148" spans="5:9" s="196" customFormat="1">
      <c r="E4148" s="197"/>
      <c r="F4148" s="15"/>
      <c r="G4148" s="198"/>
      <c r="I4148" s="15"/>
    </row>
    <row r="4149" spans="5:9" s="196" customFormat="1">
      <c r="E4149" s="197"/>
      <c r="F4149" s="15"/>
      <c r="G4149" s="198"/>
      <c r="I4149" s="15"/>
    </row>
    <row r="4150" spans="5:9" s="196" customFormat="1">
      <c r="E4150" s="197"/>
      <c r="F4150" s="15"/>
      <c r="G4150" s="198"/>
      <c r="I4150" s="15"/>
    </row>
    <row r="4151" spans="5:9" s="196" customFormat="1">
      <c r="E4151" s="197"/>
      <c r="F4151" s="15"/>
      <c r="G4151" s="198"/>
      <c r="I4151" s="15"/>
    </row>
    <row r="4152" spans="5:9" s="196" customFormat="1">
      <c r="E4152" s="197"/>
      <c r="F4152" s="15"/>
      <c r="G4152" s="198"/>
      <c r="I4152" s="15"/>
    </row>
    <row r="4153" spans="5:9" s="196" customFormat="1">
      <c r="E4153" s="197"/>
      <c r="F4153" s="15"/>
      <c r="G4153" s="198"/>
      <c r="I4153" s="15"/>
    </row>
    <row r="4154" spans="5:9" s="196" customFormat="1">
      <c r="E4154" s="197"/>
      <c r="F4154" s="15"/>
      <c r="G4154" s="198"/>
      <c r="I4154" s="15"/>
    </row>
    <row r="4155" spans="5:9" s="196" customFormat="1">
      <c r="E4155" s="197"/>
      <c r="F4155" s="15"/>
      <c r="G4155" s="198"/>
      <c r="I4155" s="15"/>
    </row>
    <row r="4156" spans="5:9" s="196" customFormat="1">
      <c r="E4156" s="197"/>
      <c r="F4156" s="15"/>
      <c r="G4156" s="198"/>
      <c r="I4156" s="15"/>
    </row>
    <row r="4157" spans="5:9" s="196" customFormat="1">
      <c r="E4157" s="197"/>
      <c r="F4157" s="15"/>
      <c r="G4157" s="198"/>
      <c r="I4157" s="15"/>
    </row>
    <row r="4158" spans="5:9" s="196" customFormat="1">
      <c r="E4158" s="197"/>
      <c r="F4158" s="15"/>
      <c r="G4158" s="198"/>
      <c r="I4158" s="15"/>
    </row>
    <row r="4159" spans="5:9" s="196" customFormat="1">
      <c r="E4159" s="197"/>
      <c r="F4159" s="15"/>
      <c r="G4159" s="198"/>
      <c r="I4159" s="15"/>
    </row>
    <row r="4160" spans="5:9" s="196" customFormat="1">
      <c r="E4160" s="197"/>
      <c r="F4160" s="15"/>
      <c r="G4160" s="198"/>
      <c r="I4160" s="15"/>
    </row>
    <row r="4161" spans="5:9" s="196" customFormat="1">
      <c r="E4161" s="197"/>
      <c r="F4161" s="15"/>
      <c r="G4161" s="198"/>
      <c r="I4161" s="15"/>
    </row>
    <row r="4162" spans="5:9" s="196" customFormat="1">
      <c r="E4162" s="197"/>
      <c r="F4162" s="15"/>
      <c r="G4162" s="198"/>
      <c r="I4162" s="15"/>
    </row>
    <row r="4163" spans="5:9" s="196" customFormat="1">
      <c r="E4163" s="197"/>
      <c r="F4163" s="15"/>
      <c r="G4163" s="198"/>
      <c r="I4163" s="15"/>
    </row>
    <row r="4164" spans="5:9" s="196" customFormat="1">
      <c r="E4164" s="197"/>
      <c r="F4164" s="15"/>
      <c r="G4164" s="198"/>
      <c r="I4164" s="15"/>
    </row>
    <row r="4165" spans="5:9" s="196" customFormat="1">
      <c r="E4165" s="197"/>
      <c r="F4165" s="15"/>
      <c r="G4165" s="198"/>
      <c r="I4165" s="15"/>
    </row>
    <row r="4166" spans="5:9" s="196" customFormat="1">
      <c r="E4166" s="197"/>
      <c r="F4166" s="15"/>
      <c r="G4166" s="198"/>
      <c r="I4166" s="15"/>
    </row>
    <row r="4167" spans="5:9" s="196" customFormat="1">
      <c r="E4167" s="197"/>
      <c r="F4167" s="15"/>
      <c r="G4167" s="198"/>
      <c r="I4167" s="15"/>
    </row>
    <row r="4168" spans="5:9" s="196" customFormat="1">
      <c r="E4168" s="197"/>
      <c r="F4168" s="15"/>
      <c r="G4168" s="198"/>
      <c r="I4168" s="15"/>
    </row>
    <row r="4169" spans="5:9" s="196" customFormat="1">
      <c r="E4169" s="197"/>
      <c r="F4169" s="15"/>
      <c r="G4169" s="198"/>
      <c r="I4169" s="15"/>
    </row>
    <row r="4170" spans="5:9" s="196" customFormat="1">
      <c r="E4170" s="197"/>
      <c r="F4170" s="15"/>
      <c r="G4170" s="198"/>
      <c r="I4170" s="15"/>
    </row>
    <row r="4171" spans="5:9" s="196" customFormat="1">
      <c r="E4171" s="197"/>
      <c r="F4171" s="15"/>
      <c r="G4171" s="198"/>
      <c r="I4171" s="15"/>
    </row>
    <row r="4172" spans="5:9" s="196" customFormat="1">
      <c r="E4172" s="197"/>
      <c r="F4172" s="15"/>
      <c r="G4172" s="198"/>
      <c r="I4172" s="15"/>
    </row>
    <row r="4173" spans="5:9" s="196" customFormat="1">
      <c r="E4173" s="197"/>
      <c r="F4173" s="15"/>
      <c r="G4173" s="198"/>
      <c r="I4173" s="15"/>
    </row>
    <row r="4174" spans="5:9" s="196" customFormat="1">
      <c r="E4174" s="197"/>
      <c r="F4174" s="15"/>
      <c r="G4174" s="198"/>
      <c r="I4174" s="15"/>
    </row>
    <row r="4175" spans="5:9" s="196" customFormat="1">
      <c r="E4175" s="197"/>
      <c r="F4175" s="15"/>
      <c r="G4175" s="198"/>
      <c r="I4175" s="15"/>
    </row>
    <row r="4176" spans="5:9" s="196" customFormat="1">
      <c r="E4176" s="197"/>
      <c r="F4176" s="15"/>
      <c r="G4176" s="198"/>
      <c r="I4176" s="15"/>
    </row>
    <row r="4177" spans="5:9" s="196" customFormat="1">
      <c r="E4177" s="197"/>
      <c r="F4177" s="15"/>
      <c r="G4177" s="198"/>
      <c r="I4177" s="15"/>
    </row>
    <row r="4178" spans="5:9" s="196" customFormat="1">
      <c r="E4178" s="197"/>
      <c r="F4178" s="15"/>
      <c r="G4178" s="198"/>
      <c r="I4178" s="15"/>
    </row>
    <row r="4179" spans="5:9" s="196" customFormat="1">
      <c r="E4179" s="197"/>
      <c r="F4179" s="15"/>
      <c r="G4179" s="198"/>
      <c r="I4179" s="15"/>
    </row>
    <row r="4180" spans="5:9" s="196" customFormat="1">
      <c r="E4180" s="197"/>
      <c r="F4180" s="15"/>
      <c r="G4180" s="198"/>
      <c r="I4180" s="15"/>
    </row>
    <row r="4181" spans="5:9" s="196" customFormat="1">
      <c r="E4181" s="197"/>
      <c r="F4181" s="15"/>
      <c r="G4181" s="198"/>
      <c r="I4181" s="15"/>
    </row>
    <row r="4182" spans="5:9" s="196" customFormat="1">
      <c r="E4182" s="197"/>
      <c r="F4182" s="15"/>
      <c r="G4182" s="198"/>
      <c r="I4182" s="15"/>
    </row>
    <row r="4183" spans="5:9" s="196" customFormat="1">
      <c r="E4183" s="197"/>
      <c r="F4183" s="15"/>
      <c r="G4183" s="198"/>
      <c r="I4183" s="15"/>
    </row>
    <row r="4184" spans="5:9" s="196" customFormat="1">
      <c r="E4184" s="197"/>
      <c r="F4184" s="15"/>
      <c r="G4184" s="198"/>
      <c r="I4184" s="15"/>
    </row>
    <row r="4185" spans="5:9" s="196" customFormat="1">
      <c r="E4185" s="197"/>
      <c r="F4185" s="15"/>
      <c r="G4185" s="198"/>
      <c r="I4185" s="15"/>
    </row>
    <row r="4186" spans="5:9" s="196" customFormat="1">
      <c r="E4186" s="197"/>
      <c r="F4186" s="15"/>
      <c r="G4186" s="198"/>
      <c r="I4186" s="15"/>
    </row>
    <row r="4187" spans="5:9" s="196" customFormat="1">
      <c r="E4187" s="197"/>
      <c r="F4187" s="15"/>
      <c r="G4187" s="198"/>
      <c r="I4187" s="15"/>
    </row>
    <row r="4188" spans="5:9" s="196" customFormat="1">
      <c r="E4188" s="197"/>
      <c r="F4188" s="15"/>
      <c r="G4188" s="198"/>
      <c r="I4188" s="15"/>
    </row>
    <row r="4189" spans="5:9" s="196" customFormat="1">
      <c r="E4189" s="197"/>
      <c r="F4189" s="15"/>
      <c r="G4189" s="198"/>
      <c r="I4189" s="15"/>
    </row>
    <row r="4190" spans="5:9" s="196" customFormat="1">
      <c r="E4190" s="197"/>
      <c r="F4190" s="15"/>
      <c r="G4190" s="198"/>
      <c r="I4190" s="15"/>
    </row>
    <row r="4191" spans="5:9" s="196" customFormat="1">
      <c r="E4191" s="197"/>
      <c r="F4191" s="15"/>
      <c r="G4191" s="198"/>
      <c r="I4191" s="15"/>
    </row>
    <row r="4192" spans="5:9" s="196" customFormat="1">
      <c r="E4192" s="197"/>
      <c r="F4192" s="15"/>
      <c r="G4192" s="198"/>
      <c r="I4192" s="15"/>
    </row>
    <row r="4193" spans="5:9" s="196" customFormat="1">
      <c r="E4193" s="197"/>
      <c r="F4193" s="15"/>
      <c r="G4193" s="198"/>
      <c r="I4193" s="15"/>
    </row>
    <row r="4194" spans="5:9" s="196" customFormat="1">
      <c r="E4194" s="197"/>
      <c r="F4194" s="15"/>
      <c r="G4194" s="198"/>
      <c r="I4194" s="15"/>
    </row>
    <row r="4195" spans="5:9" s="196" customFormat="1">
      <c r="E4195" s="197"/>
      <c r="F4195" s="15"/>
      <c r="G4195" s="198"/>
      <c r="I4195" s="15"/>
    </row>
    <row r="4196" spans="5:9" s="196" customFormat="1">
      <c r="E4196" s="197"/>
      <c r="F4196" s="15"/>
      <c r="G4196" s="198"/>
      <c r="I4196" s="15"/>
    </row>
    <row r="4197" spans="5:9" s="196" customFormat="1">
      <c r="E4197" s="197"/>
      <c r="F4197" s="15"/>
      <c r="G4197" s="198"/>
      <c r="I4197" s="15"/>
    </row>
    <row r="4198" spans="5:9" s="196" customFormat="1">
      <c r="E4198" s="197"/>
      <c r="F4198" s="15"/>
      <c r="G4198" s="198"/>
      <c r="I4198" s="15"/>
    </row>
    <row r="4199" spans="5:9" s="196" customFormat="1">
      <c r="E4199" s="197"/>
      <c r="F4199" s="15"/>
      <c r="G4199" s="198"/>
      <c r="I4199" s="15"/>
    </row>
    <row r="4200" spans="5:9" s="196" customFormat="1">
      <c r="E4200" s="197"/>
      <c r="F4200" s="15"/>
      <c r="G4200" s="198"/>
      <c r="I4200" s="15"/>
    </row>
    <row r="4201" spans="5:9" s="196" customFormat="1">
      <c r="E4201" s="197"/>
      <c r="F4201" s="15"/>
      <c r="G4201" s="198"/>
      <c r="I4201" s="15"/>
    </row>
    <row r="4202" spans="5:9" s="196" customFormat="1">
      <c r="E4202" s="197"/>
      <c r="F4202" s="15"/>
      <c r="G4202" s="198"/>
      <c r="I4202" s="15"/>
    </row>
    <row r="4203" spans="5:9" s="196" customFormat="1">
      <c r="E4203" s="197"/>
      <c r="F4203" s="15"/>
      <c r="G4203" s="198"/>
      <c r="I4203" s="15"/>
    </row>
    <row r="4204" spans="5:9" s="196" customFormat="1">
      <c r="E4204" s="197"/>
      <c r="F4204" s="15"/>
      <c r="G4204" s="198"/>
      <c r="I4204" s="15"/>
    </row>
    <row r="4205" spans="5:9" s="196" customFormat="1">
      <c r="E4205" s="197"/>
      <c r="F4205" s="15"/>
      <c r="G4205" s="198"/>
      <c r="I4205" s="15"/>
    </row>
    <row r="4206" spans="5:9" s="196" customFormat="1">
      <c r="E4206" s="197"/>
      <c r="F4206" s="15"/>
      <c r="G4206" s="198"/>
      <c r="I4206" s="15"/>
    </row>
    <row r="4207" spans="5:9" s="196" customFormat="1">
      <c r="E4207" s="197"/>
      <c r="F4207" s="15"/>
      <c r="G4207" s="198"/>
      <c r="I4207" s="15"/>
    </row>
    <row r="4208" spans="5:9" s="196" customFormat="1">
      <c r="E4208" s="197"/>
      <c r="F4208" s="15"/>
      <c r="G4208" s="198"/>
      <c r="I4208" s="15"/>
    </row>
    <row r="4209" spans="5:9" s="196" customFormat="1">
      <c r="E4209" s="197"/>
      <c r="F4209" s="15"/>
      <c r="G4209" s="198"/>
      <c r="I4209" s="15"/>
    </row>
    <row r="4210" spans="5:9" s="196" customFormat="1">
      <c r="E4210" s="197"/>
      <c r="F4210" s="15"/>
      <c r="G4210" s="198"/>
      <c r="I4210" s="15"/>
    </row>
    <row r="4211" spans="5:9" s="196" customFormat="1">
      <c r="E4211" s="197"/>
      <c r="F4211" s="15"/>
      <c r="G4211" s="198"/>
      <c r="I4211" s="15"/>
    </row>
    <row r="4212" spans="5:9" s="196" customFormat="1">
      <c r="E4212" s="197"/>
      <c r="F4212" s="15"/>
      <c r="G4212" s="198"/>
      <c r="I4212" s="15"/>
    </row>
    <row r="4213" spans="5:9" s="196" customFormat="1">
      <c r="E4213" s="197"/>
      <c r="F4213" s="15"/>
      <c r="G4213" s="198"/>
      <c r="I4213" s="15"/>
    </row>
    <row r="4214" spans="5:9" s="196" customFormat="1">
      <c r="E4214" s="197"/>
      <c r="F4214" s="15"/>
      <c r="G4214" s="198"/>
      <c r="I4214" s="15"/>
    </row>
    <row r="4215" spans="5:9" s="196" customFormat="1">
      <c r="E4215" s="197"/>
      <c r="F4215" s="15"/>
      <c r="G4215" s="198"/>
      <c r="I4215" s="15"/>
    </row>
    <row r="4216" spans="5:9" s="196" customFormat="1">
      <c r="E4216" s="197"/>
      <c r="F4216" s="15"/>
      <c r="G4216" s="198"/>
      <c r="I4216" s="15"/>
    </row>
    <row r="4217" spans="5:9" s="196" customFormat="1">
      <c r="E4217" s="197"/>
      <c r="F4217" s="15"/>
      <c r="G4217" s="198"/>
      <c r="I4217" s="15"/>
    </row>
    <row r="4218" spans="5:9" s="196" customFormat="1">
      <c r="E4218" s="197"/>
      <c r="F4218" s="15"/>
      <c r="G4218" s="198"/>
      <c r="I4218" s="15"/>
    </row>
    <row r="4219" spans="5:9" s="196" customFormat="1">
      <c r="E4219" s="197"/>
      <c r="F4219" s="15"/>
      <c r="G4219" s="198"/>
      <c r="I4219" s="15"/>
    </row>
    <row r="4220" spans="5:9" s="196" customFormat="1">
      <c r="E4220" s="197"/>
      <c r="F4220" s="15"/>
      <c r="G4220" s="198"/>
      <c r="I4220" s="15"/>
    </row>
    <row r="4221" spans="5:9" s="196" customFormat="1">
      <c r="E4221" s="197"/>
      <c r="F4221" s="15"/>
      <c r="G4221" s="198"/>
      <c r="I4221" s="15"/>
    </row>
    <row r="4222" spans="5:9" s="196" customFormat="1">
      <c r="E4222" s="197"/>
      <c r="F4222" s="15"/>
      <c r="G4222" s="198"/>
      <c r="I4222" s="15"/>
    </row>
    <row r="4223" spans="5:9" s="196" customFormat="1">
      <c r="E4223" s="197"/>
      <c r="F4223" s="15"/>
      <c r="G4223" s="198"/>
      <c r="I4223" s="15"/>
    </row>
    <row r="4224" spans="5:9" s="196" customFormat="1">
      <c r="E4224" s="197"/>
      <c r="F4224" s="15"/>
      <c r="G4224" s="198"/>
      <c r="I4224" s="15"/>
    </row>
    <row r="4225" spans="5:9" s="196" customFormat="1">
      <c r="E4225" s="197"/>
      <c r="F4225" s="15"/>
      <c r="G4225" s="198"/>
      <c r="I4225" s="15"/>
    </row>
    <row r="4226" spans="5:9" s="196" customFormat="1">
      <c r="E4226" s="197"/>
      <c r="F4226" s="15"/>
      <c r="G4226" s="198"/>
      <c r="I4226" s="15"/>
    </row>
    <row r="4227" spans="5:9" s="196" customFormat="1">
      <c r="E4227" s="197"/>
      <c r="F4227" s="15"/>
      <c r="G4227" s="198"/>
      <c r="I4227" s="15"/>
    </row>
    <row r="4228" spans="5:9" s="196" customFormat="1">
      <c r="E4228" s="197"/>
      <c r="F4228" s="15"/>
      <c r="G4228" s="198"/>
      <c r="I4228" s="15"/>
    </row>
    <row r="4229" spans="5:9" s="196" customFormat="1">
      <c r="E4229" s="197"/>
      <c r="F4229" s="15"/>
      <c r="G4229" s="198"/>
      <c r="I4229" s="15"/>
    </row>
    <row r="4230" spans="5:9" s="196" customFormat="1">
      <c r="E4230" s="197"/>
      <c r="F4230" s="15"/>
      <c r="G4230" s="198"/>
      <c r="I4230" s="15"/>
    </row>
    <row r="4231" spans="5:9" s="196" customFormat="1">
      <c r="E4231" s="197"/>
      <c r="F4231" s="15"/>
      <c r="G4231" s="198"/>
      <c r="I4231" s="15"/>
    </row>
    <row r="4232" spans="5:9" s="196" customFormat="1">
      <c r="E4232" s="197"/>
      <c r="F4232" s="15"/>
      <c r="G4232" s="198"/>
      <c r="I4232" s="15"/>
    </row>
    <row r="4233" spans="5:9" s="196" customFormat="1">
      <c r="E4233" s="197"/>
      <c r="F4233" s="15"/>
      <c r="G4233" s="198"/>
      <c r="I4233" s="15"/>
    </row>
    <row r="4234" spans="5:9" s="196" customFormat="1">
      <c r="E4234" s="197"/>
      <c r="F4234" s="15"/>
      <c r="G4234" s="198"/>
      <c r="I4234" s="15"/>
    </row>
    <row r="4235" spans="5:9" s="196" customFormat="1">
      <c r="E4235" s="197"/>
      <c r="F4235" s="15"/>
      <c r="G4235" s="198"/>
      <c r="I4235" s="15"/>
    </row>
    <row r="4236" spans="5:9" s="196" customFormat="1">
      <c r="E4236" s="197"/>
      <c r="F4236" s="15"/>
      <c r="G4236" s="198"/>
      <c r="I4236" s="15"/>
    </row>
    <row r="4237" spans="5:9" s="196" customFormat="1">
      <c r="E4237" s="197"/>
      <c r="F4237" s="15"/>
      <c r="G4237" s="198"/>
      <c r="I4237" s="15"/>
    </row>
    <row r="4238" spans="5:9" s="196" customFormat="1">
      <c r="E4238" s="197"/>
      <c r="F4238" s="15"/>
      <c r="G4238" s="198"/>
      <c r="I4238" s="15"/>
    </row>
    <row r="4239" spans="5:9" s="196" customFormat="1">
      <c r="E4239" s="197"/>
      <c r="F4239" s="15"/>
      <c r="G4239" s="198"/>
      <c r="I4239" s="15"/>
    </row>
    <row r="4240" spans="5:9" s="196" customFormat="1">
      <c r="E4240" s="197"/>
      <c r="F4240" s="15"/>
      <c r="G4240" s="198"/>
      <c r="I4240" s="15"/>
    </row>
    <row r="4241" spans="5:9" s="196" customFormat="1">
      <c r="E4241" s="197"/>
      <c r="F4241" s="15"/>
      <c r="G4241" s="198"/>
      <c r="I4241" s="15"/>
    </row>
    <row r="4242" spans="5:9" s="196" customFormat="1">
      <c r="E4242" s="197"/>
      <c r="F4242" s="15"/>
      <c r="G4242" s="198"/>
      <c r="I4242" s="15"/>
    </row>
    <row r="4243" spans="5:9" s="196" customFormat="1">
      <c r="E4243" s="197"/>
      <c r="F4243" s="15"/>
      <c r="G4243" s="198"/>
      <c r="I4243" s="15"/>
    </row>
    <row r="4244" spans="5:9" s="196" customFormat="1">
      <c r="E4244" s="197"/>
      <c r="F4244" s="15"/>
      <c r="G4244" s="198"/>
      <c r="I4244" s="15"/>
    </row>
    <row r="4245" spans="5:9" s="196" customFormat="1">
      <c r="E4245" s="197"/>
      <c r="F4245" s="15"/>
      <c r="G4245" s="198"/>
      <c r="I4245" s="15"/>
    </row>
    <row r="4246" spans="5:9" s="196" customFormat="1">
      <c r="E4246" s="197"/>
      <c r="F4246" s="15"/>
      <c r="G4246" s="198"/>
      <c r="I4246" s="15"/>
    </row>
    <row r="4247" spans="5:9" s="196" customFormat="1">
      <c r="E4247" s="197"/>
      <c r="F4247" s="15"/>
      <c r="G4247" s="198"/>
      <c r="I4247" s="15"/>
    </row>
    <row r="4248" spans="5:9" s="196" customFormat="1">
      <c r="E4248" s="197"/>
      <c r="F4248" s="15"/>
      <c r="G4248" s="198"/>
      <c r="I4248" s="15"/>
    </row>
    <row r="4249" spans="5:9" s="196" customFormat="1">
      <c r="E4249" s="197"/>
      <c r="F4249" s="15"/>
      <c r="G4249" s="198"/>
      <c r="I4249" s="15"/>
    </row>
    <row r="4250" spans="5:9" s="196" customFormat="1">
      <c r="E4250" s="197"/>
      <c r="F4250" s="15"/>
      <c r="G4250" s="198"/>
      <c r="I4250" s="15"/>
    </row>
    <row r="4251" spans="5:9" s="196" customFormat="1">
      <c r="E4251" s="197"/>
      <c r="F4251" s="15"/>
      <c r="G4251" s="198"/>
      <c r="I4251" s="15"/>
    </row>
    <row r="4252" spans="5:9" s="196" customFormat="1">
      <c r="E4252" s="197"/>
      <c r="F4252" s="15"/>
      <c r="G4252" s="198"/>
      <c r="I4252" s="15"/>
    </row>
    <row r="4253" spans="5:9" s="196" customFormat="1">
      <c r="E4253" s="197"/>
      <c r="F4253" s="15"/>
      <c r="G4253" s="198"/>
      <c r="I4253" s="15"/>
    </row>
    <row r="4254" spans="5:9" s="196" customFormat="1">
      <c r="E4254" s="197"/>
      <c r="F4254" s="15"/>
      <c r="G4254" s="198"/>
      <c r="I4254" s="15"/>
    </row>
    <row r="4255" spans="5:9" s="196" customFormat="1">
      <c r="E4255" s="197"/>
      <c r="F4255" s="15"/>
      <c r="G4255" s="198"/>
      <c r="I4255" s="15"/>
    </row>
    <row r="4256" spans="5:9" s="196" customFormat="1">
      <c r="E4256" s="197"/>
      <c r="F4256" s="15"/>
      <c r="G4256" s="198"/>
      <c r="I4256" s="15"/>
    </row>
    <row r="4257" spans="5:9" s="196" customFormat="1">
      <c r="E4257" s="197"/>
      <c r="F4257" s="15"/>
      <c r="G4257" s="198"/>
      <c r="I4257" s="15"/>
    </row>
    <row r="4258" spans="5:9" s="196" customFormat="1">
      <c r="E4258" s="197"/>
      <c r="F4258" s="15"/>
      <c r="G4258" s="198"/>
      <c r="I4258" s="15"/>
    </row>
    <row r="4259" spans="5:9" s="196" customFormat="1">
      <c r="E4259" s="197"/>
      <c r="F4259" s="15"/>
      <c r="G4259" s="198"/>
      <c r="I4259" s="15"/>
    </row>
    <row r="4260" spans="5:9" s="196" customFormat="1">
      <c r="E4260" s="197"/>
      <c r="F4260" s="15"/>
      <c r="G4260" s="198"/>
      <c r="I4260" s="15"/>
    </row>
    <row r="4261" spans="5:9" s="196" customFormat="1">
      <c r="E4261" s="197"/>
      <c r="F4261" s="15"/>
      <c r="G4261" s="198"/>
      <c r="I4261" s="15"/>
    </row>
    <row r="4262" spans="5:9" s="196" customFormat="1">
      <c r="E4262" s="197"/>
      <c r="F4262" s="15"/>
      <c r="G4262" s="198"/>
      <c r="I4262" s="15"/>
    </row>
    <row r="4263" spans="5:9" s="196" customFormat="1">
      <c r="E4263" s="197"/>
      <c r="F4263" s="15"/>
      <c r="G4263" s="198"/>
      <c r="I4263" s="15"/>
    </row>
    <row r="4264" spans="5:9" s="196" customFormat="1">
      <c r="E4264" s="197"/>
      <c r="F4264" s="15"/>
      <c r="G4264" s="198"/>
      <c r="I4264" s="15"/>
    </row>
    <row r="4265" spans="5:9" s="196" customFormat="1">
      <c r="E4265" s="197"/>
      <c r="F4265" s="15"/>
      <c r="G4265" s="198"/>
      <c r="I4265" s="15"/>
    </row>
    <row r="4266" spans="5:9" s="196" customFormat="1">
      <c r="E4266" s="197"/>
      <c r="F4266" s="15"/>
      <c r="G4266" s="198"/>
      <c r="I4266" s="15"/>
    </row>
    <row r="4267" spans="5:9" s="196" customFormat="1">
      <c r="E4267" s="197"/>
      <c r="F4267" s="15"/>
      <c r="G4267" s="198"/>
      <c r="I4267" s="15"/>
    </row>
    <row r="4268" spans="5:9" s="196" customFormat="1">
      <c r="E4268" s="197"/>
      <c r="F4268" s="15"/>
      <c r="G4268" s="198"/>
      <c r="I4268" s="15"/>
    </row>
    <row r="4269" spans="5:9" s="196" customFormat="1">
      <c r="E4269" s="197"/>
      <c r="F4269" s="15"/>
      <c r="G4269" s="198"/>
      <c r="I4269" s="15"/>
    </row>
    <row r="4270" spans="5:9" s="196" customFormat="1">
      <c r="E4270" s="197"/>
      <c r="F4270" s="15"/>
      <c r="G4270" s="198"/>
      <c r="I4270" s="15"/>
    </row>
    <row r="4271" spans="5:9" s="196" customFormat="1">
      <c r="E4271" s="197"/>
      <c r="F4271" s="15"/>
      <c r="G4271" s="198"/>
      <c r="I4271" s="15"/>
    </row>
    <row r="4272" spans="5:9" s="196" customFormat="1">
      <c r="E4272" s="197"/>
      <c r="F4272" s="15"/>
      <c r="G4272" s="198"/>
      <c r="I4272" s="15"/>
    </row>
    <row r="4273" spans="5:9" s="196" customFormat="1">
      <c r="E4273" s="197"/>
      <c r="F4273" s="15"/>
      <c r="G4273" s="198"/>
      <c r="I4273" s="15"/>
    </row>
    <row r="4274" spans="5:9" s="196" customFormat="1">
      <c r="E4274" s="197"/>
      <c r="F4274" s="15"/>
      <c r="G4274" s="198"/>
      <c r="I4274" s="15"/>
    </row>
    <row r="4275" spans="5:9" s="196" customFormat="1">
      <c r="E4275" s="197"/>
      <c r="F4275" s="15"/>
      <c r="G4275" s="198"/>
      <c r="I4275" s="15"/>
    </row>
    <row r="4276" spans="5:9" s="196" customFormat="1">
      <c r="E4276" s="197"/>
      <c r="F4276" s="15"/>
      <c r="G4276" s="198"/>
      <c r="I4276" s="15"/>
    </row>
    <row r="4277" spans="5:9" s="196" customFormat="1">
      <c r="E4277" s="197"/>
      <c r="F4277" s="15"/>
      <c r="G4277" s="198"/>
      <c r="I4277" s="15"/>
    </row>
    <row r="4278" spans="5:9" s="196" customFormat="1">
      <c r="E4278" s="197"/>
      <c r="F4278" s="15"/>
      <c r="G4278" s="198"/>
      <c r="I4278" s="15"/>
    </row>
    <row r="4279" spans="5:9" s="196" customFormat="1">
      <c r="E4279" s="197"/>
      <c r="F4279" s="15"/>
      <c r="G4279" s="198"/>
      <c r="I4279" s="15"/>
    </row>
    <row r="4280" spans="5:9" s="196" customFormat="1">
      <c r="E4280" s="197"/>
      <c r="F4280" s="15"/>
      <c r="G4280" s="198"/>
      <c r="I4280" s="15"/>
    </row>
    <row r="4281" spans="5:9" s="196" customFormat="1">
      <c r="E4281" s="197"/>
      <c r="F4281" s="15"/>
      <c r="G4281" s="198"/>
      <c r="I4281" s="15"/>
    </row>
    <row r="4282" spans="5:9" s="196" customFormat="1">
      <c r="E4282" s="197"/>
      <c r="F4282" s="15"/>
      <c r="G4282" s="198"/>
      <c r="I4282" s="15"/>
    </row>
    <row r="4283" spans="5:9" s="196" customFormat="1">
      <c r="E4283" s="197"/>
      <c r="F4283" s="15"/>
      <c r="G4283" s="198"/>
      <c r="I4283" s="15"/>
    </row>
    <row r="4284" spans="5:9" s="196" customFormat="1">
      <c r="E4284" s="197"/>
      <c r="F4284" s="15"/>
      <c r="G4284" s="198"/>
      <c r="I4284" s="15"/>
    </row>
    <row r="4285" spans="5:9" s="196" customFormat="1">
      <c r="E4285" s="197"/>
      <c r="F4285" s="15"/>
      <c r="G4285" s="198"/>
      <c r="I4285" s="15"/>
    </row>
    <row r="4286" spans="5:9" s="196" customFormat="1">
      <c r="E4286" s="197"/>
      <c r="F4286" s="15"/>
      <c r="G4286" s="198"/>
      <c r="I4286" s="15"/>
    </row>
    <row r="4287" spans="5:9" s="196" customFormat="1">
      <c r="E4287" s="197"/>
      <c r="F4287" s="15"/>
      <c r="G4287" s="198"/>
      <c r="I4287" s="15"/>
    </row>
    <row r="4288" spans="5:9" s="196" customFormat="1">
      <c r="E4288" s="197"/>
      <c r="F4288" s="15"/>
      <c r="G4288" s="198"/>
      <c r="I4288" s="15"/>
    </row>
    <row r="4289" spans="5:9" s="196" customFormat="1">
      <c r="E4289" s="197"/>
      <c r="F4289" s="15"/>
      <c r="G4289" s="198"/>
      <c r="I4289" s="15"/>
    </row>
    <row r="4290" spans="5:9" s="196" customFormat="1">
      <c r="E4290" s="197"/>
      <c r="F4290" s="15"/>
      <c r="G4290" s="198"/>
      <c r="I4290" s="15"/>
    </row>
    <row r="4291" spans="5:9" s="196" customFormat="1">
      <c r="E4291" s="197"/>
      <c r="F4291" s="15"/>
      <c r="G4291" s="198"/>
      <c r="I4291" s="15"/>
    </row>
    <row r="4292" spans="5:9" s="196" customFormat="1">
      <c r="E4292" s="197"/>
      <c r="F4292" s="15"/>
      <c r="G4292" s="198"/>
      <c r="I4292" s="15"/>
    </row>
    <row r="4293" spans="5:9" s="196" customFormat="1">
      <c r="E4293" s="197"/>
      <c r="F4293" s="15"/>
      <c r="G4293" s="198"/>
      <c r="I4293" s="15"/>
    </row>
    <row r="4294" spans="5:9" s="196" customFormat="1">
      <c r="E4294" s="197"/>
      <c r="F4294" s="15"/>
      <c r="G4294" s="198"/>
      <c r="I4294" s="15"/>
    </row>
    <row r="4295" spans="5:9" s="196" customFormat="1">
      <c r="E4295" s="197"/>
      <c r="F4295" s="15"/>
      <c r="G4295" s="198"/>
      <c r="I4295" s="15"/>
    </row>
    <row r="4296" spans="5:9" s="196" customFormat="1">
      <c r="E4296" s="197"/>
      <c r="F4296" s="15"/>
      <c r="G4296" s="198"/>
      <c r="I4296" s="15"/>
    </row>
    <row r="4297" spans="5:9" s="196" customFormat="1">
      <c r="E4297" s="197"/>
      <c r="F4297" s="15"/>
      <c r="G4297" s="198"/>
      <c r="I4297" s="15"/>
    </row>
    <row r="4298" spans="5:9" s="196" customFormat="1">
      <c r="E4298" s="197"/>
      <c r="F4298" s="15"/>
      <c r="G4298" s="198"/>
      <c r="I4298" s="15"/>
    </row>
    <row r="4299" spans="5:9" s="196" customFormat="1">
      <c r="E4299" s="197"/>
      <c r="F4299" s="15"/>
      <c r="G4299" s="198"/>
      <c r="I4299" s="15"/>
    </row>
    <row r="4300" spans="5:9" s="196" customFormat="1">
      <c r="E4300" s="197"/>
      <c r="F4300" s="15"/>
      <c r="G4300" s="198"/>
      <c r="I4300" s="15"/>
    </row>
    <row r="4301" spans="5:9" s="196" customFormat="1">
      <c r="E4301" s="197"/>
      <c r="F4301" s="15"/>
      <c r="G4301" s="198"/>
      <c r="I4301" s="15"/>
    </row>
    <row r="4302" spans="5:9" s="196" customFormat="1">
      <c r="E4302" s="197"/>
      <c r="F4302" s="15"/>
      <c r="G4302" s="198"/>
      <c r="I4302" s="15"/>
    </row>
    <row r="4303" spans="5:9" s="196" customFormat="1">
      <c r="E4303" s="197"/>
      <c r="F4303" s="15"/>
      <c r="G4303" s="198"/>
      <c r="I4303" s="15"/>
    </row>
    <row r="4304" spans="5:9" s="196" customFormat="1">
      <c r="E4304" s="197"/>
      <c r="F4304" s="15"/>
      <c r="G4304" s="198"/>
      <c r="I4304" s="15"/>
    </row>
    <row r="4305" spans="5:9" s="196" customFormat="1">
      <c r="E4305" s="197"/>
      <c r="F4305" s="15"/>
      <c r="G4305" s="198"/>
      <c r="I4305" s="15"/>
    </row>
    <row r="4306" spans="5:9" s="196" customFormat="1">
      <c r="E4306" s="197"/>
      <c r="F4306" s="15"/>
      <c r="G4306" s="198"/>
      <c r="I4306" s="15"/>
    </row>
    <row r="4307" spans="5:9" s="196" customFormat="1">
      <c r="E4307" s="197"/>
      <c r="F4307" s="15"/>
      <c r="G4307" s="198"/>
      <c r="I4307" s="15"/>
    </row>
    <row r="4308" spans="5:9" s="196" customFormat="1">
      <c r="E4308" s="197"/>
      <c r="F4308" s="15"/>
      <c r="G4308" s="198"/>
      <c r="I4308" s="15"/>
    </row>
    <row r="4309" spans="5:9" s="196" customFormat="1">
      <c r="E4309" s="197"/>
      <c r="F4309" s="15"/>
      <c r="G4309" s="198"/>
      <c r="I4309" s="15"/>
    </row>
    <row r="4310" spans="5:9" s="196" customFormat="1">
      <c r="E4310" s="197"/>
      <c r="F4310" s="15"/>
      <c r="G4310" s="198"/>
      <c r="I4310" s="15"/>
    </row>
    <row r="4311" spans="5:9" s="196" customFormat="1">
      <c r="E4311" s="197"/>
      <c r="F4311" s="15"/>
      <c r="G4311" s="198"/>
      <c r="I4311" s="15"/>
    </row>
    <row r="4312" spans="5:9" s="196" customFormat="1">
      <c r="E4312" s="197"/>
      <c r="F4312" s="15"/>
      <c r="G4312" s="198"/>
      <c r="I4312" s="15"/>
    </row>
    <row r="4313" spans="5:9" s="196" customFormat="1">
      <c r="E4313" s="197"/>
      <c r="F4313" s="15"/>
      <c r="G4313" s="198"/>
      <c r="I4313" s="15"/>
    </row>
    <row r="4314" spans="5:9" s="196" customFormat="1">
      <c r="E4314" s="197"/>
      <c r="F4314" s="15"/>
      <c r="G4314" s="198"/>
      <c r="I4314" s="15"/>
    </row>
    <row r="4315" spans="5:9" s="196" customFormat="1">
      <c r="E4315" s="197"/>
      <c r="F4315" s="15"/>
      <c r="G4315" s="198"/>
      <c r="I4315" s="15"/>
    </row>
    <row r="4316" spans="5:9" s="196" customFormat="1">
      <c r="E4316" s="197"/>
      <c r="F4316" s="15"/>
      <c r="G4316" s="198"/>
      <c r="I4316" s="15"/>
    </row>
    <row r="4317" spans="5:9" s="196" customFormat="1">
      <c r="E4317" s="197"/>
      <c r="F4317" s="15"/>
      <c r="G4317" s="198"/>
      <c r="I4317" s="15"/>
    </row>
    <row r="4318" spans="5:9" s="196" customFormat="1">
      <c r="E4318" s="197"/>
      <c r="F4318" s="15"/>
      <c r="G4318" s="198"/>
      <c r="I4318" s="15"/>
    </row>
    <row r="4319" spans="5:9" s="196" customFormat="1">
      <c r="E4319" s="197"/>
      <c r="F4319" s="15"/>
      <c r="G4319" s="198"/>
      <c r="I4319" s="15"/>
    </row>
    <row r="4320" spans="5:9" s="196" customFormat="1">
      <c r="E4320" s="197"/>
      <c r="F4320" s="15"/>
      <c r="G4320" s="198"/>
      <c r="I4320" s="15"/>
    </row>
    <row r="4321" spans="5:9" s="196" customFormat="1">
      <c r="E4321" s="197"/>
      <c r="F4321" s="15"/>
      <c r="G4321" s="198"/>
      <c r="I4321" s="15"/>
    </row>
    <row r="4322" spans="5:9" s="196" customFormat="1">
      <c r="E4322" s="197"/>
      <c r="F4322" s="15"/>
      <c r="G4322" s="198"/>
      <c r="I4322" s="15"/>
    </row>
    <row r="4323" spans="5:9" s="196" customFormat="1">
      <c r="E4323" s="197"/>
      <c r="F4323" s="15"/>
      <c r="G4323" s="198"/>
      <c r="I4323" s="15"/>
    </row>
    <row r="4324" spans="5:9" s="196" customFormat="1">
      <c r="E4324" s="197"/>
      <c r="F4324" s="15"/>
      <c r="G4324" s="198"/>
      <c r="I4324" s="15"/>
    </row>
    <row r="4325" spans="5:9" s="196" customFormat="1">
      <c r="E4325" s="197"/>
      <c r="F4325" s="15"/>
      <c r="G4325" s="198"/>
      <c r="I4325" s="15"/>
    </row>
    <row r="4326" spans="5:9" s="196" customFormat="1">
      <c r="E4326" s="197"/>
      <c r="F4326" s="15"/>
      <c r="G4326" s="198"/>
      <c r="I4326" s="15"/>
    </row>
    <row r="4327" spans="5:9" s="196" customFormat="1">
      <c r="E4327" s="197"/>
      <c r="F4327" s="15"/>
      <c r="G4327" s="198"/>
      <c r="I4327" s="15"/>
    </row>
    <row r="4328" spans="5:9" s="196" customFormat="1">
      <c r="E4328" s="197"/>
      <c r="F4328" s="15"/>
      <c r="G4328" s="198"/>
      <c r="I4328" s="15"/>
    </row>
    <row r="4329" spans="5:9" s="196" customFormat="1">
      <c r="E4329" s="197"/>
      <c r="F4329" s="15"/>
      <c r="G4329" s="198"/>
      <c r="I4329" s="15"/>
    </row>
    <row r="4330" spans="5:9" s="196" customFormat="1">
      <c r="E4330" s="197"/>
      <c r="F4330" s="15"/>
      <c r="G4330" s="198"/>
      <c r="I4330" s="15"/>
    </row>
    <row r="4331" spans="5:9" s="196" customFormat="1">
      <c r="E4331" s="197"/>
      <c r="F4331" s="15"/>
      <c r="G4331" s="198"/>
      <c r="I4331" s="15"/>
    </row>
    <row r="4332" spans="5:9" s="196" customFormat="1">
      <c r="E4332" s="197"/>
      <c r="F4332" s="15"/>
      <c r="G4332" s="198"/>
      <c r="I4332" s="15"/>
    </row>
    <row r="4333" spans="5:9" s="196" customFormat="1">
      <c r="E4333" s="197"/>
      <c r="F4333" s="15"/>
      <c r="G4333" s="198"/>
      <c r="I4333" s="15"/>
    </row>
    <row r="4334" spans="5:9" s="196" customFormat="1">
      <c r="E4334" s="197"/>
      <c r="F4334" s="15"/>
      <c r="G4334" s="198"/>
      <c r="I4334" s="15"/>
    </row>
    <row r="4335" spans="5:9" s="196" customFormat="1">
      <c r="E4335" s="197"/>
      <c r="F4335" s="15"/>
      <c r="G4335" s="198"/>
      <c r="I4335" s="15"/>
    </row>
    <row r="4336" spans="5:9" s="196" customFormat="1">
      <c r="E4336" s="197"/>
      <c r="F4336" s="15"/>
      <c r="G4336" s="198"/>
      <c r="I4336" s="15"/>
    </row>
    <row r="4337" spans="5:9" s="196" customFormat="1">
      <c r="E4337" s="197"/>
      <c r="F4337" s="15"/>
      <c r="G4337" s="198"/>
      <c r="I4337" s="15"/>
    </row>
    <row r="4338" spans="5:9" s="196" customFormat="1">
      <c r="E4338" s="197"/>
      <c r="F4338" s="15"/>
      <c r="G4338" s="198"/>
      <c r="I4338" s="15"/>
    </row>
    <row r="4339" spans="5:9" s="196" customFormat="1">
      <c r="E4339" s="197"/>
      <c r="F4339" s="15"/>
      <c r="G4339" s="198"/>
      <c r="I4339" s="15"/>
    </row>
    <row r="4340" spans="5:9" s="196" customFormat="1">
      <c r="E4340" s="197"/>
      <c r="F4340" s="15"/>
      <c r="G4340" s="198"/>
      <c r="I4340" s="15"/>
    </row>
    <row r="4341" spans="5:9" s="196" customFormat="1">
      <c r="E4341" s="197"/>
      <c r="F4341" s="15"/>
      <c r="G4341" s="198"/>
      <c r="I4341" s="15"/>
    </row>
    <row r="4342" spans="5:9" s="196" customFormat="1">
      <c r="E4342" s="197"/>
      <c r="F4342" s="15"/>
      <c r="G4342" s="198"/>
      <c r="I4342" s="15"/>
    </row>
    <row r="4343" spans="5:9" s="196" customFormat="1">
      <c r="E4343" s="197"/>
      <c r="F4343" s="15"/>
      <c r="G4343" s="198"/>
      <c r="I4343" s="15"/>
    </row>
    <row r="4344" spans="5:9" s="196" customFormat="1">
      <c r="E4344" s="197"/>
      <c r="F4344" s="15"/>
      <c r="G4344" s="198"/>
      <c r="I4344" s="15"/>
    </row>
    <row r="4345" spans="5:9" s="196" customFormat="1">
      <c r="E4345" s="197"/>
      <c r="F4345" s="15"/>
      <c r="G4345" s="198"/>
      <c r="I4345" s="15"/>
    </row>
    <row r="4346" spans="5:9" s="196" customFormat="1">
      <c r="E4346" s="197"/>
      <c r="F4346" s="15"/>
      <c r="G4346" s="198"/>
      <c r="I4346" s="15"/>
    </row>
    <row r="4347" spans="5:9" s="196" customFormat="1">
      <c r="E4347" s="197"/>
      <c r="F4347" s="15"/>
      <c r="G4347" s="198"/>
      <c r="I4347" s="15"/>
    </row>
    <row r="4348" spans="5:9" s="196" customFormat="1">
      <c r="E4348" s="197"/>
      <c r="F4348" s="15"/>
      <c r="G4348" s="198"/>
      <c r="I4348" s="15"/>
    </row>
    <row r="4349" spans="5:9" s="196" customFormat="1">
      <c r="E4349" s="197"/>
      <c r="F4349" s="15"/>
      <c r="G4349" s="198"/>
      <c r="I4349" s="15"/>
    </row>
    <row r="4350" spans="5:9" s="196" customFormat="1">
      <c r="E4350" s="197"/>
      <c r="F4350" s="15"/>
      <c r="G4350" s="198"/>
      <c r="I4350" s="15"/>
    </row>
    <row r="4351" spans="5:9" s="196" customFormat="1">
      <c r="E4351" s="197"/>
      <c r="F4351" s="15"/>
      <c r="G4351" s="198"/>
      <c r="I4351" s="15"/>
    </row>
    <row r="4352" spans="5:9" s="196" customFormat="1">
      <c r="E4352" s="197"/>
      <c r="F4352" s="15"/>
      <c r="G4352" s="198"/>
      <c r="I4352" s="15"/>
    </row>
    <row r="4353" spans="5:9" s="196" customFormat="1">
      <c r="E4353" s="197"/>
      <c r="F4353" s="15"/>
      <c r="G4353" s="198"/>
      <c r="I4353" s="15"/>
    </row>
    <row r="4354" spans="5:9" s="196" customFormat="1">
      <c r="E4354" s="197"/>
      <c r="F4354" s="15"/>
      <c r="G4354" s="198"/>
      <c r="I4354" s="15"/>
    </row>
    <row r="4355" spans="5:9" s="196" customFormat="1">
      <c r="E4355" s="197"/>
      <c r="F4355" s="15"/>
      <c r="G4355" s="198"/>
      <c r="I4355" s="15"/>
    </row>
    <row r="4356" spans="5:9" s="196" customFormat="1">
      <c r="E4356" s="197"/>
      <c r="F4356" s="15"/>
      <c r="G4356" s="198"/>
      <c r="I4356" s="15"/>
    </row>
    <row r="4357" spans="5:9" s="196" customFormat="1">
      <c r="E4357" s="197"/>
      <c r="F4357" s="15"/>
      <c r="G4357" s="198"/>
      <c r="I4357" s="15"/>
    </row>
    <row r="4358" spans="5:9" s="196" customFormat="1">
      <c r="E4358" s="197"/>
      <c r="F4358" s="15"/>
      <c r="G4358" s="198"/>
      <c r="I4358" s="15"/>
    </row>
    <row r="4359" spans="5:9" s="196" customFormat="1">
      <c r="E4359" s="197"/>
      <c r="F4359" s="15"/>
      <c r="G4359" s="198"/>
      <c r="I4359" s="15"/>
    </row>
    <row r="4360" spans="5:9" s="196" customFormat="1">
      <c r="E4360" s="197"/>
      <c r="F4360" s="15"/>
      <c r="G4360" s="198"/>
      <c r="I4360" s="15"/>
    </row>
    <row r="4361" spans="5:9" s="196" customFormat="1">
      <c r="E4361" s="197"/>
      <c r="F4361" s="15"/>
      <c r="G4361" s="198"/>
      <c r="I4361" s="15"/>
    </row>
    <row r="4362" spans="5:9" s="196" customFormat="1">
      <c r="E4362" s="197"/>
      <c r="F4362" s="15"/>
      <c r="G4362" s="198"/>
      <c r="I4362" s="15"/>
    </row>
    <row r="4363" spans="5:9" s="196" customFormat="1">
      <c r="E4363" s="197"/>
      <c r="F4363" s="15"/>
      <c r="G4363" s="198"/>
      <c r="I4363" s="15"/>
    </row>
    <row r="4364" spans="5:9" s="196" customFormat="1">
      <c r="E4364" s="197"/>
      <c r="F4364" s="15"/>
      <c r="G4364" s="198"/>
      <c r="I4364" s="15"/>
    </row>
    <row r="4365" spans="5:9" s="196" customFormat="1">
      <c r="E4365" s="197"/>
      <c r="F4365" s="15"/>
      <c r="G4365" s="198"/>
      <c r="I4365" s="15"/>
    </row>
    <row r="4366" spans="5:9" s="196" customFormat="1">
      <c r="E4366" s="197"/>
      <c r="F4366" s="15"/>
      <c r="G4366" s="198"/>
      <c r="I4366" s="15"/>
    </row>
    <row r="4367" spans="5:9" s="196" customFormat="1">
      <c r="E4367" s="197"/>
      <c r="F4367" s="15"/>
      <c r="G4367" s="198"/>
      <c r="I4367" s="15"/>
    </row>
    <row r="4368" spans="5:9" s="196" customFormat="1">
      <c r="E4368" s="197"/>
      <c r="F4368" s="15"/>
      <c r="G4368" s="198"/>
      <c r="I4368" s="15"/>
    </row>
    <row r="4369" spans="5:9" s="196" customFormat="1">
      <c r="E4369" s="197"/>
      <c r="F4369" s="15"/>
      <c r="G4369" s="198"/>
      <c r="I4369" s="15"/>
    </row>
    <row r="4370" spans="5:9" s="196" customFormat="1">
      <c r="E4370" s="197"/>
      <c r="F4370" s="15"/>
      <c r="G4370" s="198"/>
      <c r="I4370" s="15"/>
    </row>
    <row r="4371" spans="5:9" s="196" customFormat="1">
      <c r="E4371" s="197"/>
      <c r="F4371" s="15"/>
      <c r="G4371" s="198"/>
      <c r="I4371" s="15"/>
    </row>
    <row r="4372" spans="5:9" s="196" customFormat="1">
      <c r="E4372" s="197"/>
      <c r="F4372" s="15"/>
      <c r="G4372" s="198"/>
      <c r="I4372" s="15"/>
    </row>
    <row r="4373" spans="5:9" s="196" customFormat="1">
      <c r="E4373" s="197"/>
      <c r="F4373" s="15"/>
      <c r="G4373" s="198"/>
      <c r="I4373" s="15"/>
    </row>
    <row r="4374" spans="5:9" s="196" customFormat="1">
      <c r="E4374" s="197"/>
      <c r="F4374" s="15"/>
      <c r="G4374" s="198"/>
      <c r="I4374" s="15"/>
    </row>
    <row r="4375" spans="5:9" s="196" customFormat="1">
      <c r="E4375" s="197"/>
      <c r="F4375" s="15"/>
      <c r="G4375" s="198"/>
      <c r="I4375" s="15"/>
    </row>
    <row r="4376" spans="5:9" s="196" customFormat="1">
      <c r="E4376" s="197"/>
      <c r="F4376" s="15"/>
      <c r="G4376" s="198"/>
      <c r="I4376" s="15"/>
    </row>
    <row r="4377" spans="5:9" s="196" customFormat="1">
      <c r="E4377" s="197"/>
      <c r="F4377" s="15"/>
      <c r="G4377" s="198"/>
      <c r="I4377" s="15"/>
    </row>
    <row r="4378" spans="5:9" s="196" customFormat="1">
      <c r="E4378" s="197"/>
      <c r="F4378" s="15"/>
      <c r="G4378" s="198"/>
      <c r="I4378" s="15"/>
    </row>
    <row r="4379" spans="5:9" s="196" customFormat="1">
      <c r="E4379" s="197"/>
      <c r="F4379" s="15"/>
      <c r="G4379" s="198"/>
      <c r="I4379" s="15"/>
    </row>
    <row r="4380" spans="5:9" s="196" customFormat="1">
      <c r="E4380" s="197"/>
      <c r="F4380" s="15"/>
      <c r="G4380" s="198"/>
      <c r="I4380" s="15"/>
    </row>
    <row r="4381" spans="5:9" s="196" customFormat="1">
      <c r="E4381" s="197"/>
      <c r="F4381" s="15"/>
      <c r="G4381" s="198"/>
      <c r="I4381" s="15"/>
    </row>
    <row r="4382" spans="5:9" s="196" customFormat="1">
      <c r="E4382" s="197"/>
      <c r="F4382" s="15"/>
      <c r="G4382" s="198"/>
      <c r="I4382" s="15"/>
    </row>
    <row r="4383" spans="5:9" s="196" customFormat="1">
      <c r="E4383" s="197"/>
      <c r="F4383" s="15"/>
      <c r="G4383" s="198"/>
      <c r="I4383" s="15"/>
    </row>
    <row r="4384" spans="5:9" s="196" customFormat="1">
      <c r="E4384" s="197"/>
      <c r="F4384" s="15"/>
      <c r="G4384" s="198"/>
      <c r="I4384" s="15"/>
    </row>
    <row r="4385" spans="5:9" s="196" customFormat="1">
      <c r="E4385" s="197"/>
      <c r="F4385" s="15"/>
      <c r="G4385" s="198"/>
      <c r="I4385" s="15"/>
    </row>
    <row r="4386" spans="5:9" s="196" customFormat="1">
      <c r="E4386" s="197"/>
      <c r="F4386" s="15"/>
      <c r="G4386" s="198"/>
      <c r="I4386" s="15"/>
    </row>
    <row r="4387" spans="5:9" s="196" customFormat="1">
      <c r="E4387" s="197"/>
      <c r="F4387" s="15"/>
      <c r="G4387" s="198"/>
      <c r="I4387" s="15"/>
    </row>
    <row r="4388" spans="5:9" s="196" customFormat="1">
      <c r="E4388" s="197"/>
      <c r="F4388" s="15"/>
      <c r="G4388" s="198"/>
      <c r="I4388" s="15"/>
    </row>
    <row r="4389" spans="5:9" s="196" customFormat="1">
      <c r="E4389" s="197"/>
      <c r="F4389" s="15"/>
      <c r="G4389" s="198"/>
      <c r="I4389" s="15"/>
    </row>
    <row r="4390" spans="5:9" s="196" customFormat="1">
      <c r="E4390" s="197"/>
      <c r="F4390" s="15"/>
      <c r="G4390" s="198"/>
      <c r="I4390" s="15"/>
    </row>
    <row r="4391" spans="5:9" s="196" customFormat="1">
      <c r="E4391" s="197"/>
      <c r="F4391" s="15"/>
      <c r="G4391" s="198"/>
      <c r="I4391" s="15"/>
    </row>
    <row r="4392" spans="5:9" s="196" customFormat="1">
      <c r="E4392" s="197"/>
      <c r="F4392" s="15"/>
      <c r="G4392" s="198"/>
      <c r="I4392" s="15"/>
    </row>
    <row r="4393" spans="5:9" s="196" customFormat="1">
      <c r="E4393" s="197"/>
      <c r="F4393" s="15"/>
      <c r="G4393" s="198"/>
      <c r="I4393" s="15"/>
    </row>
    <row r="4394" spans="5:9" s="196" customFormat="1">
      <c r="E4394" s="197"/>
      <c r="F4394" s="15"/>
      <c r="G4394" s="198"/>
      <c r="I4394" s="15"/>
    </row>
    <row r="4395" spans="5:9" s="196" customFormat="1">
      <c r="E4395" s="197"/>
      <c r="F4395" s="15"/>
      <c r="G4395" s="198"/>
      <c r="I4395" s="15"/>
    </row>
    <row r="4396" spans="5:9" s="196" customFormat="1">
      <c r="E4396" s="197"/>
      <c r="F4396" s="15"/>
      <c r="G4396" s="198"/>
      <c r="I4396" s="15"/>
    </row>
    <row r="4397" spans="5:9" s="196" customFormat="1">
      <c r="E4397" s="197"/>
      <c r="F4397" s="15"/>
      <c r="G4397" s="198"/>
      <c r="I4397" s="15"/>
    </row>
    <row r="4398" spans="5:9" s="196" customFormat="1">
      <c r="E4398" s="197"/>
      <c r="F4398" s="15"/>
      <c r="G4398" s="198"/>
      <c r="I4398" s="15"/>
    </row>
    <row r="4399" spans="5:9" s="196" customFormat="1">
      <c r="E4399" s="197"/>
      <c r="F4399" s="15"/>
      <c r="G4399" s="198"/>
      <c r="I4399" s="15"/>
    </row>
    <row r="4400" spans="5:9" s="196" customFormat="1">
      <c r="E4400" s="197"/>
      <c r="F4400" s="15"/>
      <c r="G4400" s="198"/>
      <c r="I4400" s="15"/>
    </row>
    <row r="4401" spans="5:9" s="196" customFormat="1">
      <c r="E4401" s="197"/>
      <c r="F4401" s="15"/>
      <c r="G4401" s="198"/>
      <c r="I4401" s="15"/>
    </row>
    <row r="4402" spans="5:9" s="196" customFormat="1">
      <c r="E4402" s="197"/>
      <c r="F4402" s="15"/>
      <c r="G4402" s="198"/>
      <c r="I4402" s="15"/>
    </row>
    <row r="4403" spans="5:9" s="196" customFormat="1">
      <c r="E4403" s="197"/>
      <c r="F4403" s="15"/>
      <c r="G4403" s="198"/>
      <c r="I4403" s="15"/>
    </row>
    <row r="4404" spans="5:9" s="196" customFormat="1">
      <c r="E4404" s="197"/>
      <c r="F4404" s="15"/>
      <c r="G4404" s="198"/>
      <c r="I4404" s="15"/>
    </row>
    <row r="4405" spans="5:9" s="196" customFormat="1">
      <c r="E4405" s="197"/>
      <c r="F4405" s="15"/>
      <c r="G4405" s="198"/>
      <c r="I4405" s="15"/>
    </row>
    <row r="4406" spans="5:9" s="196" customFormat="1">
      <c r="E4406" s="197"/>
      <c r="F4406" s="15"/>
      <c r="G4406" s="198"/>
      <c r="I4406" s="15"/>
    </row>
    <row r="4407" spans="5:9" s="196" customFormat="1">
      <c r="E4407" s="197"/>
      <c r="F4407" s="15"/>
      <c r="G4407" s="198"/>
      <c r="I4407" s="15"/>
    </row>
    <row r="4408" spans="5:9" s="196" customFormat="1">
      <c r="E4408" s="197"/>
      <c r="F4408" s="15"/>
      <c r="G4408" s="198"/>
      <c r="I4408" s="15"/>
    </row>
    <row r="4409" spans="5:9" s="196" customFormat="1">
      <c r="E4409" s="197"/>
      <c r="F4409" s="15"/>
      <c r="G4409" s="198"/>
      <c r="I4409" s="15"/>
    </row>
    <row r="4410" spans="5:9" s="196" customFormat="1">
      <c r="E4410" s="197"/>
      <c r="F4410" s="15"/>
      <c r="G4410" s="198"/>
      <c r="I4410" s="15"/>
    </row>
    <row r="4411" spans="5:9" s="196" customFormat="1">
      <c r="E4411" s="197"/>
      <c r="F4411" s="15"/>
      <c r="G4411" s="198"/>
      <c r="I4411" s="15"/>
    </row>
    <row r="4412" spans="5:9" s="196" customFormat="1">
      <c r="E4412" s="197"/>
      <c r="F4412" s="15"/>
      <c r="G4412" s="198"/>
      <c r="I4412" s="15"/>
    </row>
    <row r="4413" spans="5:9" s="196" customFormat="1">
      <c r="E4413" s="197"/>
      <c r="F4413" s="15"/>
      <c r="G4413" s="198"/>
      <c r="I4413" s="15"/>
    </row>
    <row r="4414" spans="5:9" s="196" customFormat="1">
      <c r="E4414" s="197"/>
      <c r="F4414" s="15"/>
      <c r="G4414" s="198"/>
      <c r="I4414" s="15"/>
    </row>
    <row r="4415" spans="5:9" s="196" customFormat="1">
      <c r="E4415" s="197"/>
      <c r="F4415" s="15"/>
      <c r="G4415" s="198"/>
      <c r="I4415" s="15"/>
    </row>
    <row r="4416" spans="5:9" s="196" customFormat="1">
      <c r="E4416" s="197"/>
      <c r="F4416" s="15"/>
      <c r="G4416" s="198"/>
      <c r="I4416" s="15"/>
    </row>
    <row r="4417" spans="5:9" s="196" customFormat="1">
      <c r="E4417" s="197"/>
      <c r="F4417" s="15"/>
      <c r="G4417" s="198"/>
      <c r="I4417" s="15"/>
    </row>
    <row r="4418" spans="5:9" s="196" customFormat="1">
      <c r="E4418" s="197"/>
      <c r="F4418" s="15"/>
      <c r="G4418" s="198"/>
      <c r="I4418" s="15"/>
    </row>
    <row r="4419" spans="5:9" s="196" customFormat="1">
      <c r="E4419" s="197"/>
      <c r="F4419" s="15"/>
      <c r="G4419" s="198"/>
      <c r="I4419" s="15"/>
    </row>
    <row r="4420" spans="5:9" s="196" customFormat="1">
      <c r="E4420" s="197"/>
      <c r="F4420" s="15"/>
      <c r="G4420" s="198"/>
      <c r="I4420" s="15"/>
    </row>
    <row r="4421" spans="5:9" s="196" customFormat="1">
      <c r="E4421" s="197"/>
      <c r="F4421" s="15"/>
      <c r="G4421" s="198"/>
      <c r="I4421" s="15"/>
    </row>
    <row r="4422" spans="5:9" s="196" customFormat="1">
      <c r="E4422" s="197"/>
      <c r="F4422" s="15"/>
      <c r="G4422" s="198"/>
      <c r="I4422" s="15"/>
    </row>
    <row r="4423" spans="5:9" s="196" customFormat="1">
      <c r="E4423" s="197"/>
      <c r="F4423" s="15"/>
      <c r="G4423" s="198"/>
      <c r="I4423" s="15"/>
    </row>
    <row r="4424" spans="5:9" s="196" customFormat="1">
      <c r="E4424" s="197"/>
      <c r="F4424" s="15"/>
      <c r="G4424" s="198"/>
      <c r="I4424" s="15"/>
    </row>
    <row r="4425" spans="5:9" s="196" customFormat="1">
      <c r="E4425" s="197"/>
      <c r="F4425" s="15"/>
      <c r="G4425" s="198"/>
      <c r="I4425" s="15"/>
    </row>
    <row r="4426" spans="5:9" s="196" customFormat="1">
      <c r="E4426" s="197"/>
      <c r="F4426" s="15"/>
      <c r="G4426" s="198"/>
      <c r="I4426" s="15"/>
    </row>
    <row r="4427" spans="5:9" s="196" customFormat="1">
      <c r="E4427" s="197"/>
      <c r="F4427" s="15"/>
      <c r="G4427" s="198"/>
      <c r="I4427" s="15"/>
    </row>
    <row r="4428" spans="5:9" s="196" customFormat="1">
      <c r="E4428" s="197"/>
      <c r="F4428" s="15"/>
      <c r="G4428" s="198"/>
      <c r="I4428" s="15"/>
    </row>
    <row r="4429" spans="5:9" s="196" customFormat="1">
      <c r="E4429" s="197"/>
      <c r="F4429" s="15"/>
      <c r="G4429" s="198"/>
      <c r="I4429" s="15"/>
    </row>
    <row r="4430" spans="5:9" s="196" customFormat="1">
      <c r="E4430" s="197"/>
      <c r="F4430" s="15"/>
      <c r="G4430" s="198"/>
      <c r="I4430" s="15"/>
    </row>
    <row r="4431" spans="5:9" s="196" customFormat="1">
      <c r="E4431" s="197"/>
      <c r="F4431" s="15"/>
      <c r="G4431" s="198"/>
      <c r="I4431" s="15"/>
    </row>
    <row r="4432" spans="5:9" s="196" customFormat="1">
      <c r="E4432" s="197"/>
      <c r="F4432" s="15"/>
      <c r="G4432" s="198"/>
      <c r="I4432" s="15"/>
    </row>
    <row r="4433" spans="5:9" s="196" customFormat="1">
      <c r="E4433" s="197"/>
      <c r="F4433" s="15"/>
      <c r="G4433" s="198"/>
      <c r="I4433" s="15"/>
    </row>
    <row r="4434" spans="5:9" s="196" customFormat="1">
      <c r="E4434" s="197"/>
      <c r="F4434" s="15"/>
      <c r="G4434" s="198"/>
      <c r="I4434" s="15"/>
    </row>
    <row r="4435" spans="5:9" s="196" customFormat="1">
      <c r="E4435" s="197"/>
      <c r="F4435" s="15"/>
      <c r="G4435" s="198"/>
      <c r="I4435" s="15"/>
    </row>
    <row r="4436" spans="5:9" s="196" customFormat="1">
      <c r="E4436" s="197"/>
      <c r="F4436" s="15"/>
      <c r="G4436" s="198"/>
      <c r="I4436" s="15"/>
    </row>
    <row r="4437" spans="5:9" s="196" customFormat="1">
      <c r="E4437" s="197"/>
      <c r="F4437" s="15"/>
      <c r="G4437" s="198"/>
      <c r="I4437" s="15"/>
    </row>
    <row r="4438" spans="5:9" s="196" customFormat="1">
      <c r="E4438" s="197"/>
      <c r="F4438" s="15"/>
      <c r="G4438" s="198"/>
      <c r="I4438" s="15"/>
    </row>
    <row r="4439" spans="5:9" s="196" customFormat="1">
      <c r="E4439" s="197"/>
      <c r="F4439" s="15"/>
      <c r="G4439" s="198"/>
      <c r="I4439" s="15"/>
    </row>
    <row r="4440" spans="5:9" s="196" customFormat="1">
      <c r="E4440" s="197"/>
      <c r="F4440" s="15"/>
      <c r="G4440" s="198"/>
      <c r="I4440" s="15"/>
    </row>
    <row r="4441" spans="5:9" s="196" customFormat="1">
      <c r="E4441" s="197"/>
      <c r="F4441" s="15"/>
      <c r="G4441" s="198"/>
      <c r="I4441" s="15"/>
    </row>
    <row r="4442" spans="5:9" s="196" customFormat="1">
      <c r="E4442" s="197"/>
      <c r="F4442" s="15"/>
      <c r="G4442" s="198"/>
      <c r="I4442" s="15"/>
    </row>
    <row r="4443" spans="5:9" s="196" customFormat="1">
      <c r="E4443" s="197"/>
      <c r="F4443" s="15"/>
      <c r="G4443" s="198"/>
      <c r="I4443" s="15"/>
    </row>
    <row r="4444" spans="5:9" s="196" customFormat="1">
      <c r="E4444" s="197"/>
      <c r="F4444" s="15"/>
      <c r="G4444" s="198"/>
      <c r="I4444" s="15"/>
    </row>
    <row r="4445" spans="5:9" s="196" customFormat="1">
      <c r="E4445" s="197"/>
      <c r="F4445" s="15"/>
      <c r="G4445" s="198"/>
      <c r="I4445" s="15"/>
    </row>
    <row r="4446" spans="5:9" s="196" customFormat="1">
      <c r="E4446" s="197"/>
      <c r="F4446" s="15"/>
      <c r="G4446" s="198"/>
      <c r="I4446" s="15"/>
    </row>
    <row r="4447" spans="5:9" s="196" customFormat="1">
      <c r="E4447" s="197"/>
      <c r="F4447" s="15"/>
      <c r="G4447" s="198"/>
      <c r="I4447" s="15"/>
    </row>
    <row r="4448" spans="5:9" s="196" customFormat="1">
      <c r="E4448" s="197"/>
      <c r="F4448" s="15"/>
      <c r="G4448" s="198"/>
      <c r="I4448" s="15"/>
    </row>
    <row r="4449" spans="5:9" s="196" customFormat="1">
      <c r="E4449" s="197"/>
      <c r="F4449" s="15"/>
      <c r="G4449" s="198"/>
      <c r="I4449" s="15"/>
    </row>
    <row r="4450" spans="5:9" s="196" customFormat="1">
      <c r="E4450" s="197"/>
      <c r="F4450" s="15"/>
      <c r="G4450" s="198"/>
      <c r="I4450" s="15"/>
    </row>
    <row r="4451" spans="5:9" s="196" customFormat="1">
      <c r="E4451" s="197"/>
      <c r="F4451" s="15"/>
      <c r="G4451" s="198"/>
      <c r="I4451" s="15"/>
    </row>
    <row r="4452" spans="5:9" s="196" customFormat="1">
      <c r="E4452" s="197"/>
      <c r="F4452" s="15"/>
      <c r="G4452" s="198"/>
      <c r="I4452" s="15"/>
    </row>
    <row r="4453" spans="5:9" s="196" customFormat="1">
      <c r="E4453" s="197"/>
      <c r="F4453" s="15"/>
      <c r="G4453" s="198"/>
      <c r="I4453" s="15"/>
    </row>
    <row r="4454" spans="5:9" s="196" customFormat="1">
      <c r="E4454" s="197"/>
      <c r="F4454" s="15"/>
      <c r="G4454" s="198"/>
      <c r="I4454" s="15"/>
    </row>
    <row r="4455" spans="5:9" s="196" customFormat="1">
      <c r="E4455" s="197"/>
      <c r="F4455" s="15"/>
      <c r="G4455" s="198"/>
      <c r="I4455" s="15"/>
    </row>
    <row r="4456" spans="5:9" s="196" customFormat="1">
      <c r="E4456" s="197"/>
      <c r="F4456" s="15"/>
      <c r="G4456" s="198"/>
      <c r="I4456" s="15"/>
    </row>
    <row r="4457" spans="5:9" s="196" customFormat="1">
      <c r="E4457" s="197"/>
      <c r="F4457" s="15"/>
      <c r="G4457" s="198"/>
      <c r="I4457" s="15"/>
    </row>
    <row r="4458" spans="5:9" s="196" customFormat="1">
      <c r="E4458" s="197"/>
      <c r="F4458" s="15"/>
      <c r="G4458" s="198"/>
      <c r="I4458" s="15"/>
    </row>
    <row r="4459" spans="5:9" s="196" customFormat="1">
      <c r="E4459" s="197"/>
      <c r="F4459" s="15"/>
      <c r="G4459" s="198"/>
      <c r="I4459" s="15"/>
    </row>
    <row r="4460" spans="5:9" s="196" customFormat="1">
      <c r="E4460" s="197"/>
      <c r="F4460" s="15"/>
      <c r="G4460" s="198"/>
      <c r="I4460" s="15"/>
    </row>
    <row r="4461" spans="5:9" s="196" customFormat="1">
      <c r="E4461" s="197"/>
      <c r="F4461" s="15"/>
      <c r="G4461" s="198"/>
      <c r="I4461" s="15"/>
    </row>
    <row r="4462" spans="5:9" s="196" customFormat="1">
      <c r="E4462" s="197"/>
      <c r="F4462" s="15"/>
      <c r="G4462" s="198"/>
      <c r="I4462" s="15"/>
    </row>
    <row r="4463" spans="5:9" s="196" customFormat="1">
      <c r="E4463" s="197"/>
      <c r="F4463" s="15"/>
      <c r="G4463" s="198"/>
      <c r="I4463" s="15"/>
    </row>
    <row r="4464" spans="5:9" s="196" customFormat="1">
      <c r="E4464" s="197"/>
      <c r="F4464" s="15"/>
      <c r="G4464" s="198"/>
      <c r="I4464" s="15"/>
    </row>
    <row r="4465" spans="5:9" s="196" customFormat="1">
      <c r="E4465" s="197"/>
      <c r="F4465" s="15"/>
      <c r="G4465" s="198"/>
      <c r="I4465" s="15"/>
    </row>
    <row r="4466" spans="5:9" s="196" customFormat="1">
      <c r="E4466" s="197"/>
      <c r="F4466" s="15"/>
      <c r="G4466" s="198"/>
      <c r="I4466" s="15"/>
    </row>
    <row r="4467" spans="5:9" s="196" customFormat="1">
      <c r="E4467" s="197"/>
      <c r="F4467" s="15"/>
      <c r="G4467" s="198"/>
      <c r="I4467" s="15"/>
    </row>
    <row r="4468" spans="5:9" s="196" customFormat="1">
      <c r="E4468" s="197"/>
      <c r="F4468" s="15"/>
      <c r="G4468" s="198"/>
      <c r="I4468" s="15"/>
    </row>
    <row r="4469" spans="5:9" s="196" customFormat="1">
      <c r="E4469" s="197"/>
      <c r="F4469" s="15"/>
      <c r="G4469" s="198"/>
      <c r="I4469" s="15"/>
    </row>
    <row r="4470" spans="5:9" s="196" customFormat="1">
      <c r="E4470" s="197"/>
      <c r="F4470" s="15"/>
      <c r="G4470" s="198"/>
      <c r="I4470" s="15"/>
    </row>
    <row r="4471" spans="5:9" s="196" customFormat="1">
      <c r="E4471" s="197"/>
      <c r="F4471" s="15"/>
      <c r="G4471" s="198"/>
      <c r="I4471" s="15"/>
    </row>
    <row r="4472" spans="5:9" s="196" customFormat="1">
      <c r="E4472" s="197"/>
      <c r="F4472" s="15"/>
      <c r="G4472" s="198"/>
      <c r="I4472" s="15"/>
    </row>
    <row r="4473" spans="5:9" s="196" customFormat="1">
      <c r="E4473" s="197"/>
      <c r="F4473" s="15"/>
      <c r="G4473" s="198"/>
      <c r="I4473" s="15"/>
    </row>
    <row r="4474" spans="5:9" s="196" customFormat="1">
      <c r="E4474" s="197"/>
      <c r="F4474" s="15"/>
      <c r="G4474" s="198"/>
      <c r="I4474" s="15"/>
    </row>
    <row r="4475" spans="5:9" s="196" customFormat="1">
      <c r="E4475" s="197"/>
      <c r="F4475" s="15"/>
      <c r="G4475" s="198"/>
      <c r="I4475" s="15"/>
    </row>
    <row r="4476" spans="5:9" s="196" customFormat="1">
      <c r="E4476" s="197"/>
      <c r="F4476" s="15"/>
      <c r="G4476" s="198"/>
      <c r="I4476" s="15"/>
    </row>
    <row r="4477" spans="5:9" s="196" customFormat="1">
      <c r="E4477" s="197"/>
      <c r="F4477" s="15"/>
      <c r="G4477" s="198"/>
      <c r="I4477" s="15"/>
    </row>
    <row r="4478" spans="5:9" s="196" customFormat="1">
      <c r="E4478" s="197"/>
      <c r="F4478" s="15"/>
      <c r="G4478" s="198"/>
      <c r="I4478" s="15"/>
    </row>
    <row r="4479" spans="5:9" s="196" customFormat="1">
      <c r="E4479" s="197"/>
      <c r="F4479" s="15"/>
      <c r="G4479" s="198"/>
      <c r="I4479" s="15"/>
    </row>
    <row r="4480" spans="5:9" s="196" customFormat="1">
      <c r="E4480" s="197"/>
      <c r="F4480" s="15"/>
      <c r="G4480" s="198"/>
      <c r="I4480" s="15"/>
    </row>
    <row r="4481" spans="5:9" s="196" customFormat="1">
      <c r="E4481" s="197"/>
      <c r="F4481" s="15"/>
      <c r="G4481" s="198"/>
      <c r="I4481" s="15"/>
    </row>
    <row r="4482" spans="5:9" s="196" customFormat="1">
      <c r="E4482" s="197"/>
      <c r="F4482" s="15"/>
      <c r="G4482" s="198"/>
      <c r="I4482" s="15"/>
    </row>
    <row r="4483" spans="5:9" s="196" customFormat="1">
      <c r="E4483" s="197"/>
      <c r="F4483" s="15"/>
      <c r="G4483" s="198"/>
      <c r="I4483" s="15"/>
    </row>
    <row r="4484" spans="5:9" s="196" customFormat="1">
      <c r="E4484" s="197"/>
      <c r="F4484" s="15"/>
      <c r="G4484" s="198"/>
      <c r="I4484" s="15"/>
    </row>
    <row r="4485" spans="5:9" s="196" customFormat="1">
      <c r="E4485" s="197"/>
      <c r="F4485" s="15"/>
      <c r="G4485" s="198"/>
      <c r="I4485" s="15"/>
    </row>
    <row r="4486" spans="5:9" s="196" customFormat="1">
      <c r="E4486" s="197"/>
      <c r="F4486" s="15"/>
      <c r="G4486" s="198"/>
      <c r="I4486" s="15"/>
    </row>
    <row r="4487" spans="5:9" s="196" customFormat="1">
      <c r="E4487" s="197"/>
      <c r="F4487" s="15"/>
      <c r="G4487" s="198"/>
      <c r="I4487" s="15"/>
    </row>
    <row r="4488" spans="5:9" s="196" customFormat="1">
      <c r="E4488" s="197"/>
      <c r="F4488" s="15"/>
      <c r="G4488" s="198"/>
      <c r="I4488" s="15"/>
    </row>
    <row r="4489" spans="5:9" s="196" customFormat="1">
      <c r="E4489" s="197"/>
      <c r="F4489" s="15"/>
      <c r="G4489" s="198"/>
      <c r="I4489" s="15"/>
    </row>
    <row r="4490" spans="5:9" s="196" customFormat="1">
      <c r="E4490" s="197"/>
      <c r="F4490" s="15"/>
      <c r="G4490" s="198"/>
      <c r="I4490" s="15"/>
    </row>
    <row r="4491" spans="5:9" s="196" customFormat="1">
      <c r="E4491" s="197"/>
      <c r="F4491" s="15"/>
      <c r="G4491" s="198"/>
      <c r="I4491" s="15"/>
    </row>
    <row r="4492" spans="5:9" s="196" customFormat="1">
      <c r="E4492" s="197"/>
      <c r="F4492" s="15"/>
      <c r="G4492" s="198"/>
      <c r="I4492" s="15"/>
    </row>
    <row r="4493" spans="5:9" s="196" customFormat="1">
      <c r="E4493" s="197"/>
      <c r="F4493" s="15"/>
      <c r="G4493" s="198"/>
      <c r="I4493" s="15"/>
    </row>
    <row r="4494" spans="5:9" s="196" customFormat="1">
      <c r="E4494" s="197"/>
      <c r="F4494" s="15"/>
      <c r="G4494" s="198"/>
      <c r="I4494" s="15"/>
    </row>
    <row r="4495" spans="5:9" s="196" customFormat="1">
      <c r="E4495" s="197"/>
      <c r="F4495" s="15"/>
      <c r="G4495" s="198"/>
      <c r="I4495" s="15"/>
    </row>
    <row r="4496" spans="5:9" s="196" customFormat="1">
      <c r="E4496" s="197"/>
      <c r="F4496" s="15"/>
      <c r="G4496" s="198"/>
      <c r="I4496" s="15"/>
    </row>
    <row r="4497" spans="5:9" s="196" customFormat="1">
      <c r="E4497" s="197"/>
      <c r="F4497" s="15"/>
      <c r="G4497" s="198"/>
      <c r="I4497" s="15"/>
    </row>
    <row r="4498" spans="5:9" s="196" customFormat="1">
      <c r="E4498" s="197"/>
      <c r="F4498" s="15"/>
      <c r="G4498" s="198"/>
      <c r="I4498" s="15"/>
    </row>
    <row r="4499" spans="5:9" s="196" customFormat="1">
      <c r="E4499" s="197"/>
      <c r="F4499" s="15"/>
      <c r="G4499" s="198"/>
      <c r="I4499" s="15"/>
    </row>
    <row r="4500" spans="5:9" s="196" customFormat="1">
      <c r="E4500" s="197"/>
      <c r="F4500" s="15"/>
      <c r="G4500" s="198"/>
      <c r="I4500" s="15"/>
    </row>
    <row r="4501" spans="5:9" s="196" customFormat="1">
      <c r="E4501" s="197"/>
      <c r="F4501" s="15"/>
      <c r="G4501" s="198"/>
      <c r="I4501" s="15"/>
    </row>
    <row r="4502" spans="5:9" s="196" customFormat="1">
      <c r="E4502" s="197"/>
      <c r="F4502" s="15"/>
      <c r="G4502" s="198"/>
      <c r="I4502" s="15"/>
    </row>
    <row r="4503" spans="5:9" s="196" customFormat="1">
      <c r="E4503" s="197"/>
      <c r="F4503" s="15"/>
      <c r="G4503" s="198"/>
      <c r="I4503" s="15"/>
    </row>
    <row r="4504" spans="5:9" s="196" customFormat="1">
      <c r="E4504" s="197"/>
      <c r="F4504" s="15"/>
      <c r="G4504" s="198"/>
      <c r="I4504" s="15"/>
    </row>
    <row r="4505" spans="5:9" s="196" customFormat="1">
      <c r="E4505" s="197"/>
      <c r="F4505" s="15"/>
      <c r="G4505" s="198"/>
      <c r="I4505" s="15"/>
    </row>
    <row r="4506" spans="5:9" s="196" customFormat="1">
      <c r="E4506" s="197"/>
      <c r="F4506" s="15"/>
      <c r="G4506" s="198"/>
      <c r="I4506" s="15"/>
    </row>
    <row r="4507" spans="5:9" s="196" customFormat="1">
      <c r="E4507" s="197"/>
      <c r="F4507" s="15"/>
      <c r="G4507" s="198"/>
      <c r="I4507" s="15"/>
    </row>
    <row r="4508" spans="5:9" s="196" customFormat="1">
      <c r="E4508" s="197"/>
      <c r="F4508" s="15"/>
      <c r="G4508" s="198"/>
      <c r="I4508" s="15"/>
    </row>
    <row r="4509" spans="5:9" s="196" customFormat="1">
      <c r="E4509" s="197"/>
      <c r="F4509" s="15"/>
      <c r="G4509" s="198"/>
      <c r="I4509" s="15"/>
    </row>
    <row r="4510" spans="5:9" s="196" customFormat="1">
      <c r="E4510" s="197"/>
      <c r="F4510" s="15"/>
      <c r="G4510" s="198"/>
      <c r="I4510" s="15"/>
    </row>
    <row r="4511" spans="5:9" s="196" customFormat="1">
      <c r="E4511" s="197"/>
      <c r="F4511" s="15"/>
      <c r="G4511" s="198"/>
      <c r="I4511" s="15"/>
    </row>
    <row r="4512" spans="5:9" s="196" customFormat="1">
      <c r="E4512" s="197"/>
      <c r="F4512" s="15"/>
      <c r="G4512" s="198"/>
      <c r="I4512" s="15"/>
    </row>
    <row r="4513" spans="5:9" s="196" customFormat="1">
      <c r="E4513" s="197"/>
      <c r="F4513" s="15"/>
      <c r="G4513" s="198"/>
      <c r="I4513" s="15"/>
    </row>
    <row r="4514" spans="5:9" s="196" customFormat="1">
      <c r="E4514" s="197"/>
      <c r="F4514" s="15"/>
      <c r="G4514" s="198"/>
      <c r="I4514" s="15"/>
    </row>
    <row r="4515" spans="5:9" s="196" customFormat="1">
      <c r="E4515" s="197"/>
      <c r="F4515" s="15"/>
      <c r="G4515" s="198"/>
      <c r="I4515" s="15"/>
    </row>
    <row r="4516" spans="5:9" s="196" customFormat="1">
      <c r="E4516" s="197"/>
      <c r="F4516" s="15"/>
      <c r="G4516" s="198"/>
      <c r="I4516" s="15"/>
    </row>
    <row r="4517" spans="5:9" s="196" customFormat="1">
      <c r="E4517" s="197"/>
      <c r="F4517" s="15"/>
      <c r="G4517" s="198"/>
      <c r="I4517" s="15"/>
    </row>
    <row r="4518" spans="5:9" s="196" customFormat="1">
      <c r="E4518" s="197"/>
      <c r="F4518" s="15"/>
      <c r="G4518" s="198"/>
      <c r="I4518" s="15"/>
    </row>
    <row r="4519" spans="5:9" s="196" customFormat="1">
      <c r="E4519" s="197"/>
      <c r="F4519" s="15"/>
      <c r="G4519" s="198"/>
      <c r="I4519" s="15"/>
    </row>
    <row r="4520" spans="5:9" s="196" customFormat="1">
      <c r="E4520" s="197"/>
      <c r="F4520" s="15"/>
      <c r="G4520" s="198"/>
      <c r="I4520" s="15"/>
    </row>
    <row r="4521" spans="5:9" s="196" customFormat="1">
      <c r="E4521" s="197"/>
      <c r="F4521" s="15"/>
      <c r="G4521" s="198"/>
      <c r="I4521" s="15"/>
    </row>
    <row r="4522" spans="5:9" s="196" customFormat="1">
      <c r="E4522" s="197"/>
      <c r="F4522" s="15"/>
      <c r="G4522" s="198"/>
      <c r="I4522" s="15"/>
    </row>
    <row r="4523" spans="5:9" s="196" customFormat="1">
      <c r="E4523" s="197"/>
      <c r="F4523" s="15"/>
      <c r="G4523" s="198"/>
      <c r="I4523" s="15"/>
    </row>
    <row r="4524" spans="5:9" s="196" customFormat="1">
      <c r="E4524" s="197"/>
      <c r="F4524" s="15"/>
      <c r="G4524" s="198"/>
      <c r="I4524" s="15"/>
    </row>
    <row r="4525" spans="5:9" s="196" customFormat="1">
      <c r="E4525" s="197"/>
      <c r="F4525" s="15"/>
      <c r="G4525" s="198"/>
      <c r="I4525" s="15"/>
    </row>
    <row r="4526" spans="5:9" s="196" customFormat="1">
      <c r="E4526" s="197"/>
      <c r="F4526" s="15"/>
      <c r="G4526" s="198"/>
      <c r="I4526" s="15"/>
    </row>
    <row r="4527" spans="5:9" s="196" customFormat="1">
      <c r="E4527" s="197"/>
      <c r="F4527" s="15"/>
      <c r="G4527" s="198"/>
      <c r="I4527" s="15"/>
    </row>
    <row r="4528" spans="5:9" s="196" customFormat="1">
      <c r="E4528" s="197"/>
      <c r="F4528" s="15"/>
      <c r="G4528" s="198"/>
      <c r="I4528" s="15"/>
    </row>
    <row r="4529" spans="5:9" s="196" customFormat="1">
      <c r="E4529" s="197"/>
      <c r="F4529" s="15"/>
      <c r="G4529" s="198"/>
      <c r="I4529" s="15"/>
    </row>
    <row r="4530" spans="5:9" s="196" customFormat="1">
      <c r="E4530" s="197"/>
      <c r="F4530" s="15"/>
      <c r="G4530" s="198"/>
      <c r="I4530" s="15"/>
    </row>
    <row r="4531" spans="5:9" s="196" customFormat="1">
      <c r="E4531" s="197"/>
      <c r="F4531" s="15"/>
      <c r="G4531" s="198"/>
      <c r="I4531" s="15"/>
    </row>
    <row r="4532" spans="5:9" s="196" customFormat="1">
      <c r="E4532" s="197"/>
      <c r="F4532" s="15"/>
      <c r="G4532" s="198"/>
      <c r="I4532" s="15"/>
    </row>
    <row r="4533" spans="5:9" s="196" customFormat="1">
      <c r="E4533" s="197"/>
      <c r="F4533" s="15"/>
      <c r="G4533" s="198"/>
      <c r="I4533" s="15"/>
    </row>
    <row r="4534" spans="5:9" s="196" customFormat="1">
      <c r="E4534" s="197"/>
      <c r="F4534" s="15"/>
      <c r="G4534" s="198"/>
      <c r="I4534" s="15"/>
    </row>
    <row r="4535" spans="5:9" s="196" customFormat="1">
      <c r="E4535" s="197"/>
      <c r="F4535" s="15"/>
      <c r="G4535" s="198"/>
      <c r="I4535" s="15"/>
    </row>
    <row r="4536" spans="5:9" s="196" customFormat="1">
      <c r="E4536" s="197"/>
      <c r="F4536" s="15"/>
      <c r="G4536" s="198"/>
      <c r="I4536" s="15"/>
    </row>
    <row r="4537" spans="5:9" s="196" customFormat="1">
      <c r="E4537" s="197"/>
      <c r="F4537" s="15"/>
      <c r="G4537" s="198"/>
      <c r="I4537" s="15"/>
    </row>
    <row r="4538" spans="5:9" s="196" customFormat="1">
      <c r="E4538" s="197"/>
      <c r="F4538" s="15"/>
      <c r="G4538" s="198"/>
      <c r="I4538" s="15"/>
    </row>
    <row r="4539" spans="5:9" s="196" customFormat="1">
      <c r="E4539" s="197"/>
      <c r="F4539" s="15"/>
      <c r="G4539" s="198"/>
      <c r="I4539" s="15"/>
    </row>
    <row r="4540" spans="5:9" s="196" customFormat="1">
      <c r="E4540" s="197"/>
      <c r="F4540" s="15"/>
      <c r="G4540" s="198"/>
      <c r="I4540" s="15"/>
    </row>
    <row r="4541" spans="5:9" s="196" customFormat="1">
      <c r="E4541" s="197"/>
      <c r="F4541" s="15"/>
      <c r="G4541" s="198"/>
      <c r="I4541" s="15"/>
    </row>
    <row r="4542" spans="5:9" s="196" customFormat="1">
      <c r="E4542" s="197"/>
      <c r="F4542" s="15"/>
      <c r="G4542" s="198"/>
      <c r="I4542" s="15"/>
    </row>
    <row r="4543" spans="5:9" s="196" customFormat="1">
      <c r="E4543" s="197"/>
      <c r="F4543" s="15"/>
      <c r="G4543" s="198"/>
      <c r="I4543" s="15"/>
    </row>
    <row r="4544" spans="5:9" s="196" customFormat="1">
      <c r="E4544" s="197"/>
      <c r="F4544" s="15"/>
      <c r="G4544" s="198"/>
      <c r="I4544" s="15"/>
    </row>
    <row r="4545" spans="5:9" s="196" customFormat="1">
      <c r="E4545" s="197"/>
      <c r="F4545" s="15"/>
      <c r="G4545" s="198"/>
      <c r="I4545" s="15"/>
    </row>
    <row r="4546" spans="5:9" s="196" customFormat="1">
      <c r="E4546" s="197"/>
      <c r="F4546" s="15"/>
      <c r="G4546" s="198"/>
      <c r="I4546" s="15"/>
    </row>
    <row r="4547" spans="5:9" s="196" customFormat="1">
      <c r="E4547" s="197"/>
      <c r="F4547" s="15"/>
      <c r="G4547" s="198"/>
      <c r="I4547" s="15"/>
    </row>
    <row r="4548" spans="5:9" s="196" customFormat="1">
      <c r="E4548" s="197"/>
      <c r="F4548" s="15"/>
      <c r="G4548" s="198"/>
      <c r="I4548" s="15"/>
    </row>
    <row r="4549" spans="5:9" s="196" customFormat="1">
      <c r="E4549" s="197"/>
      <c r="F4549" s="15"/>
      <c r="G4549" s="198"/>
      <c r="I4549" s="15"/>
    </row>
    <row r="4550" spans="5:9" s="196" customFormat="1">
      <c r="E4550" s="197"/>
      <c r="F4550" s="15"/>
      <c r="G4550" s="198"/>
      <c r="I4550" s="15"/>
    </row>
    <row r="4551" spans="5:9" s="196" customFormat="1">
      <c r="E4551" s="197"/>
      <c r="F4551" s="15"/>
      <c r="G4551" s="198"/>
      <c r="I4551" s="15"/>
    </row>
    <row r="4552" spans="5:9" s="196" customFormat="1">
      <c r="E4552" s="197"/>
      <c r="F4552" s="15"/>
      <c r="G4552" s="198"/>
      <c r="I4552" s="15"/>
    </row>
    <row r="4553" spans="5:9" s="196" customFormat="1">
      <c r="E4553" s="197"/>
      <c r="F4553" s="15"/>
      <c r="G4553" s="198"/>
      <c r="I4553" s="15"/>
    </row>
    <row r="4554" spans="5:9" s="196" customFormat="1">
      <c r="E4554" s="197"/>
      <c r="F4554" s="15"/>
      <c r="G4554" s="198"/>
      <c r="I4554" s="15"/>
    </row>
    <row r="4555" spans="5:9" s="196" customFormat="1">
      <c r="E4555" s="197"/>
      <c r="F4555" s="15"/>
      <c r="G4555" s="198"/>
      <c r="I4555" s="15"/>
    </row>
    <row r="4556" spans="5:9" s="196" customFormat="1">
      <c r="E4556" s="197"/>
      <c r="F4556" s="15"/>
      <c r="G4556" s="198"/>
      <c r="I4556" s="15"/>
    </row>
    <row r="4557" spans="5:9" s="196" customFormat="1">
      <c r="E4557" s="197"/>
      <c r="F4557" s="15"/>
      <c r="G4557" s="198"/>
      <c r="I4557" s="15"/>
    </row>
    <row r="4558" spans="5:9" s="196" customFormat="1">
      <c r="E4558" s="197"/>
      <c r="F4558" s="15"/>
      <c r="G4558" s="198"/>
      <c r="I4558" s="15"/>
    </row>
    <row r="4559" spans="5:9" s="196" customFormat="1">
      <c r="E4559" s="197"/>
      <c r="F4559" s="15"/>
      <c r="G4559" s="198"/>
      <c r="I4559" s="15"/>
    </row>
    <row r="4560" spans="5:9" s="196" customFormat="1">
      <c r="E4560" s="197"/>
      <c r="F4560" s="15"/>
      <c r="G4560" s="198"/>
      <c r="I4560" s="15"/>
    </row>
    <row r="4561" spans="5:9" s="196" customFormat="1">
      <c r="E4561" s="197"/>
      <c r="F4561" s="15"/>
      <c r="G4561" s="198"/>
      <c r="I4561" s="15"/>
    </row>
    <row r="4562" spans="5:9" s="196" customFormat="1">
      <c r="E4562" s="197"/>
      <c r="F4562" s="15"/>
      <c r="G4562" s="198"/>
      <c r="I4562" s="15"/>
    </row>
    <row r="4563" spans="5:9" s="196" customFormat="1">
      <c r="E4563" s="197"/>
      <c r="F4563" s="15"/>
      <c r="G4563" s="198"/>
      <c r="I4563" s="15"/>
    </row>
    <row r="4564" spans="5:9" s="196" customFormat="1">
      <c r="E4564" s="197"/>
      <c r="F4564" s="15"/>
      <c r="G4564" s="198"/>
      <c r="I4564" s="15"/>
    </row>
    <row r="4565" spans="5:9" s="196" customFormat="1">
      <c r="E4565" s="197"/>
      <c r="F4565" s="15"/>
      <c r="G4565" s="198"/>
      <c r="I4565" s="15"/>
    </row>
    <row r="4566" spans="5:9" s="196" customFormat="1">
      <c r="E4566" s="197"/>
      <c r="F4566" s="15"/>
      <c r="G4566" s="198"/>
      <c r="I4566" s="15"/>
    </row>
    <row r="4567" spans="5:9" s="196" customFormat="1">
      <c r="E4567" s="197"/>
      <c r="F4567" s="15"/>
      <c r="G4567" s="198"/>
      <c r="I4567" s="15"/>
    </row>
    <row r="4568" spans="5:9" s="196" customFormat="1">
      <c r="E4568" s="197"/>
      <c r="F4568" s="15"/>
      <c r="G4568" s="198"/>
      <c r="I4568" s="15"/>
    </row>
    <row r="4569" spans="5:9" s="196" customFormat="1">
      <c r="E4569" s="197"/>
      <c r="F4569" s="15"/>
      <c r="G4569" s="198"/>
      <c r="I4569" s="15"/>
    </row>
    <row r="4570" spans="5:9" s="196" customFormat="1">
      <c r="E4570" s="197"/>
      <c r="F4570" s="15"/>
      <c r="G4570" s="198"/>
      <c r="I4570" s="15"/>
    </row>
    <row r="4571" spans="5:9" s="196" customFormat="1">
      <c r="E4571" s="197"/>
      <c r="F4571" s="15"/>
      <c r="G4571" s="198"/>
      <c r="I4571" s="15"/>
    </row>
    <row r="4572" spans="5:9" s="196" customFormat="1">
      <c r="E4572" s="197"/>
      <c r="F4572" s="15"/>
      <c r="G4572" s="198"/>
      <c r="I4572" s="15"/>
    </row>
    <row r="4573" spans="5:9" s="196" customFormat="1">
      <c r="E4573" s="197"/>
      <c r="F4573" s="15"/>
      <c r="G4573" s="198"/>
      <c r="I4573" s="15"/>
    </row>
    <row r="4574" spans="5:9" s="196" customFormat="1">
      <c r="E4574" s="197"/>
      <c r="F4574" s="15"/>
      <c r="G4574" s="198"/>
      <c r="I4574" s="15"/>
    </row>
    <row r="4575" spans="5:9" s="196" customFormat="1">
      <c r="E4575" s="197"/>
      <c r="F4575" s="15"/>
      <c r="G4575" s="198"/>
      <c r="I4575" s="15"/>
    </row>
    <row r="4576" spans="5:9" s="196" customFormat="1">
      <c r="E4576" s="197"/>
      <c r="F4576" s="15"/>
      <c r="G4576" s="198"/>
      <c r="I4576" s="15"/>
    </row>
    <row r="4577" spans="5:9" s="196" customFormat="1">
      <c r="E4577" s="197"/>
      <c r="F4577" s="15"/>
      <c r="G4577" s="198"/>
      <c r="I4577" s="15"/>
    </row>
    <row r="4578" spans="5:9" s="196" customFormat="1">
      <c r="E4578" s="197"/>
      <c r="F4578" s="15"/>
      <c r="G4578" s="198"/>
      <c r="I4578" s="15"/>
    </row>
    <row r="4579" spans="5:9" s="196" customFormat="1">
      <c r="E4579" s="197"/>
      <c r="F4579" s="15"/>
      <c r="G4579" s="198"/>
      <c r="I4579" s="15"/>
    </row>
    <row r="4580" spans="5:9" s="196" customFormat="1">
      <c r="E4580" s="197"/>
      <c r="F4580" s="15"/>
      <c r="G4580" s="198"/>
      <c r="I4580" s="15"/>
    </row>
    <row r="4581" spans="5:9" s="196" customFormat="1">
      <c r="E4581" s="197"/>
      <c r="F4581" s="15"/>
      <c r="G4581" s="198"/>
      <c r="I4581" s="15"/>
    </row>
    <row r="4582" spans="5:9" s="196" customFormat="1">
      <c r="E4582" s="197"/>
      <c r="F4582" s="15"/>
      <c r="G4582" s="198"/>
      <c r="I4582" s="15"/>
    </row>
    <row r="4583" spans="5:9" s="196" customFormat="1">
      <c r="E4583" s="197"/>
      <c r="F4583" s="15"/>
      <c r="G4583" s="198"/>
      <c r="I4583" s="15"/>
    </row>
    <row r="4584" spans="5:9" s="196" customFormat="1">
      <c r="E4584" s="197"/>
      <c r="F4584" s="15"/>
      <c r="G4584" s="198"/>
      <c r="I4584" s="15"/>
    </row>
    <row r="4585" spans="5:9" s="196" customFormat="1">
      <c r="E4585" s="197"/>
      <c r="F4585" s="15"/>
      <c r="G4585" s="198"/>
      <c r="I4585" s="15"/>
    </row>
    <row r="4586" spans="5:9" s="196" customFormat="1">
      <c r="E4586" s="197"/>
      <c r="F4586" s="15"/>
      <c r="G4586" s="198"/>
      <c r="I4586" s="15"/>
    </row>
    <row r="4587" spans="5:9" s="196" customFormat="1">
      <c r="E4587" s="197"/>
      <c r="F4587" s="15"/>
      <c r="G4587" s="198"/>
      <c r="I4587" s="15"/>
    </row>
    <row r="4588" spans="5:9" s="196" customFormat="1">
      <c r="E4588" s="197"/>
      <c r="F4588" s="15"/>
      <c r="G4588" s="198"/>
      <c r="I4588" s="15"/>
    </row>
    <row r="4589" spans="5:9" s="196" customFormat="1">
      <c r="E4589" s="197"/>
      <c r="F4589" s="15"/>
      <c r="G4589" s="198"/>
      <c r="I4589" s="15"/>
    </row>
    <row r="4590" spans="5:9" s="196" customFormat="1">
      <c r="E4590" s="197"/>
      <c r="F4590" s="15"/>
      <c r="G4590" s="198"/>
      <c r="I4590" s="15"/>
    </row>
    <row r="4591" spans="5:9" s="196" customFormat="1">
      <c r="E4591" s="197"/>
      <c r="F4591" s="15"/>
      <c r="G4591" s="198"/>
      <c r="I4591" s="15"/>
    </row>
    <row r="4592" spans="5:9" s="196" customFormat="1">
      <c r="E4592" s="197"/>
      <c r="F4592" s="15"/>
      <c r="G4592" s="198"/>
      <c r="I4592" s="15"/>
    </row>
    <row r="4593" spans="5:9" s="196" customFormat="1">
      <c r="E4593" s="197"/>
      <c r="F4593" s="15"/>
      <c r="G4593" s="198"/>
      <c r="I4593" s="15"/>
    </row>
    <row r="4594" spans="5:9" s="196" customFormat="1">
      <c r="E4594" s="197"/>
      <c r="F4594" s="15"/>
      <c r="G4594" s="198"/>
      <c r="I4594" s="15"/>
    </row>
    <row r="4595" spans="5:9" s="196" customFormat="1">
      <c r="E4595" s="197"/>
      <c r="F4595" s="15"/>
      <c r="G4595" s="198"/>
      <c r="I4595" s="15"/>
    </row>
    <row r="4596" spans="5:9" s="196" customFormat="1">
      <c r="E4596" s="197"/>
      <c r="F4596" s="15"/>
      <c r="G4596" s="198"/>
      <c r="I4596" s="15"/>
    </row>
    <row r="4597" spans="5:9" s="196" customFormat="1">
      <c r="E4597" s="197"/>
      <c r="F4597" s="15"/>
      <c r="G4597" s="198"/>
      <c r="I4597" s="15"/>
    </row>
    <row r="4598" spans="5:9" s="196" customFormat="1">
      <c r="E4598" s="197"/>
      <c r="F4598" s="15"/>
      <c r="G4598" s="198"/>
      <c r="I4598" s="15"/>
    </row>
    <row r="4599" spans="5:9" s="196" customFormat="1">
      <c r="E4599" s="197"/>
      <c r="F4599" s="15"/>
      <c r="G4599" s="198"/>
      <c r="I4599" s="15"/>
    </row>
    <row r="4600" spans="5:9" s="196" customFormat="1">
      <c r="E4600" s="197"/>
      <c r="F4600" s="15"/>
      <c r="G4600" s="198"/>
      <c r="I4600" s="15"/>
    </row>
    <row r="4601" spans="5:9" s="196" customFormat="1">
      <c r="E4601" s="197"/>
      <c r="F4601" s="15"/>
      <c r="G4601" s="198"/>
      <c r="I4601" s="15"/>
    </row>
    <row r="4602" spans="5:9" s="196" customFormat="1">
      <c r="E4602" s="197"/>
      <c r="F4602" s="15"/>
      <c r="G4602" s="198"/>
      <c r="I4602" s="15"/>
    </row>
    <row r="4603" spans="5:9" s="196" customFormat="1">
      <c r="E4603" s="197"/>
      <c r="F4603" s="15"/>
      <c r="G4603" s="198"/>
      <c r="I4603" s="15"/>
    </row>
    <row r="4604" spans="5:9" s="196" customFormat="1">
      <c r="E4604" s="197"/>
      <c r="F4604" s="15"/>
      <c r="G4604" s="198"/>
      <c r="I4604" s="15"/>
    </row>
    <row r="4605" spans="5:9" s="196" customFormat="1">
      <c r="E4605" s="197"/>
      <c r="F4605" s="15"/>
      <c r="G4605" s="198"/>
      <c r="I4605" s="15"/>
    </row>
    <row r="4606" spans="5:9" s="196" customFormat="1">
      <c r="E4606" s="197"/>
      <c r="F4606" s="15"/>
      <c r="G4606" s="198"/>
      <c r="I4606" s="15"/>
    </row>
    <row r="4607" spans="5:9" s="196" customFormat="1">
      <c r="E4607" s="197"/>
      <c r="F4607" s="15"/>
      <c r="G4607" s="198"/>
      <c r="I4607" s="15"/>
    </row>
    <row r="4608" spans="5:9" s="196" customFormat="1">
      <c r="E4608" s="197"/>
      <c r="F4608" s="15"/>
      <c r="G4608" s="198"/>
      <c r="I4608" s="15"/>
    </row>
    <row r="4609" spans="5:9" s="196" customFormat="1">
      <c r="E4609" s="197"/>
      <c r="F4609" s="15"/>
      <c r="G4609" s="198"/>
      <c r="I4609" s="15"/>
    </row>
    <row r="4610" spans="5:9" s="196" customFormat="1">
      <c r="E4610" s="197"/>
      <c r="F4610" s="15"/>
      <c r="G4610" s="198"/>
      <c r="I4610" s="15"/>
    </row>
    <row r="4611" spans="5:9" s="196" customFormat="1">
      <c r="E4611" s="197"/>
      <c r="F4611" s="15"/>
      <c r="G4611" s="198"/>
      <c r="I4611" s="15"/>
    </row>
    <row r="4612" spans="5:9" s="196" customFormat="1">
      <c r="E4612" s="197"/>
      <c r="F4612" s="15"/>
      <c r="G4612" s="198"/>
      <c r="I4612" s="15"/>
    </row>
    <row r="4613" spans="5:9" s="196" customFormat="1">
      <c r="E4613" s="197"/>
      <c r="F4613" s="15"/>
      <c r="G4613" s="198"/>
      <c r="I4613" s="15"/>
    </row>
    <row r="4614" spans="5:9" s="196" customFormat="1">
      <c r="E4614" s="197"/>
      <c r="F4614" s="15"/>
      <c r="G4614" s="198"/>
      <c r="I4614" s="15"/>
    </row>
    <row r="4615" spans="5:9" s="196" customFormat="1">
      <c r="E4615" s="197"/>
      <c r="F4615" s="15"/>
      <c r="G4615" s="198"/>
      <c r="I4615" s="15"/>
    </row>
    <row r="4616" spans="5:9" s="196" customFormat="1">
      <c r="E4616" s="197"/>
      <c r="F4616" s="15"/>
      <c r="G4616" s="198"/>
      <c r="I4616" s="15"/>
    </row>
    <row r="4617" spans="5:9" s="196" customFormat="1">
      <c r="E4617" s="197"/>
      <c r="F4617" s="15"/>
      <c r="G4617" s="198"/>
      <c r="I4617" s="15"/>
    </row>
    <row r="4618" spans="5:9" s="196" customFormat="1">
      <c r="E4618" s="197"/>
      <c r="F4618" s="15"/>
      <c r="G4618" s="198"/>
      <c r="I4618" s="15"/>
    </row>
    <row r="4619" spans="5:9" s="196" customFormat="1">
      <c r="E4619" s="197"/>
      <c r="F4619" s="15"/>
      <c r="G4619" s="198"/>
      <c r="I4619" s="15"/>
    </row>
    <row r="4620" spans="5:9" s="196" customFormat="1">
      <c r="E4620" s="197"/>
      <c r="F4620" s="15"/>
      <c r="G4620" s="198"/>
      <c r="I4620" s="15"/>
    </row>
    <row r="4621" spans="5:9" s="196" customFormat="1">
      <c r="E4621" s="197"/>
      <c r="F4621" s="15"/>
      <c r="G4621" s="198"/>
      <c r="I4621" s="15"/>
    </row>
    <row r="4622" spans="5:9" s="196" customFormat="1">
      <c r="E4622" s="197"/>
      <c r="F4622" s="15"/>
      <c r="G4622" s="198"/>
      <c r="I4622" s="15"/>
    </row>
    <row r="4623" spans="5:9" s="196" customFormat="1">
      <c r="E4623" s="197"/>
      <c r="F4623" s="15"/>
      <c r="G4623" s="198"/>
      <c r="I4623" s="15"/>
    </row>
    <row r="4624" spans="5:9" s="196" customFormat="1">
      <c r="E4624" s="197"/>
      <c r="F4624" s="15"/>
      <c r="G4624" s="198"/>
      <c r="I4624" s="15"/>
    </row>
    <row r="4625" spans="5:9" s="196" customFormat="1">
      <c r="E4625" s="197"/>
      <c r="F4625" s="15"/>
      <c r="G4625" s="198"/>
      <c r="I4625" s="15"/>
    </row>
    <row r="4626" spans="5:9" s="196" customFormat="1">
      <c r="E4626" s="197"/>
      <c r="F4626" s="15"/>
      <c r="G4626" s="198"/>
      <c r="I4626" s="15"/>
    </row>
    <row r="4627" spans="5:9" s="196" customFormat="1">
      <c r="E4627" s="197"/>
      <c r="F4627" s="15"/>
      <c r="G4627" s="198"/>
      <c r="I4627" s="15"/>
    </row>
    <row r="4628" spans="5:9" s="196" customFormat="1">
      <c r="E4628" s="197"/>
      <c r="F4628" s="15"/>
      <c r="G4628" s="198"/>
      <c r="I4628" s="15"/>
    </row>
    <row r="4629" spans="5:9" s="196" customFormat="1">
      <c r="E4629" s="197"/>
      <c r="F4629" s="15"/>
      <c r="G4629" s="198"/>
      <c r="I4629" s="15"/>
    </row>
    <row r="4630" spans="5:9" s="196" customFormat="1">
      <c r="E4630" s="197"/>
      <c r="F4630" s="15"/>
      <c r="G4630" s="198"/>
      <c r="I4630" s="15"/>
    </row>
    <row r="4631" spans="5:9" s="196" customFormat="1">
      <c r="E4631" s="197"/>
      <c r="F4631" s="15"/>
      <c r="G4631" s="198"/>
      <c r="I4631" s="15"/>
    </row>
    <row r="4632" spans="5:9" s="196" customFormat="1">
      <c r="E4632" s="197"/>
      <c r="F4632" s="15"/>
      <c r="G4632" s="198"/>
      <c r="I4632" s="15"/>
    </row>
    <row r="4633" spans="5:9" s="196" customFormat="1">
      <c r="E4633" s="197"/>
      <c r="F4633" s="15"/>
      <c r="G4633" s="198"/>
      <c r="I4633" s="15"/>
    </row>
    <row r="4634" spans="5:9" s="196" customFormat="1">
      <c r="E4634" s="197"/>
      <c r="F4634" s="15"/>
      <c r="G4634" s="198"/>
      <c r="I4634" s="15"/>
    </row>
    <row r="4635" spans="5:9" s="196" customFormat="1">
      <c r="E4635" s="197"/>
      <c r="F4635" s="15"/>
      <c r="G4635" s="198"/>
      <c r="I4635" s="15"/>
    </row>
    <row r="4636" spans="5:9" s="196" customFormat="1">
      <c r="E4636" s="197"/>
      <c r="F4636" s="15"/>
      <c r="G4636" s="198"/>
      <c r="I4636" s="15"/>
    </row>
    <row r="4637" spans="5:9" s="196" customFormat="1">
      <c r="E4637" s="197"/>
      <c r="F4637" s="15"/>
      <c r="G4637" s="198"/>
      <c r="I4637" s="15"/>
    </row>
    <row r="4638" spans="5:9" s="196" customFormat="1">
      <c r="E4638" s="197"/>
      <c r="F4638" s="15"/>
      <c r="G4638" s="198"/>
      <c r="I4638" s="15"/>
    </row>
    <row r="4639" spans="5:9" s="196" customFormat="1">
      <c r="E4639" s="197"/>
      <c r="F4639" s="15"/>
      <c r="G4639" s="198"/>
      <c r="I4639" s="15"/>
    </row>
    <row r="4640" spans="5:9" s="196" customFormat="1">
      <c r="E4640" s="197"/>
      <c r="F4640" s="15"/>
      <c r="G4640" s="198"/>
      <c r="I4640" s="15"/>
    </row>
    <row r="4641" spans="5:9" s="196" customFormat="1">
      <c r="E4641" s="197"/>
      <c r="F4641" s="15"/>
      <c r="G4641" s="198"/>
      <c r="I4641" s="15"/>
    </row>
    <row r="4642" spans="5:9" s="196" customFormat="1">
      <c r="E4642" s="197"/>
      <c r="F4642" s="15"/>
      <c r="G4642" s="198"/>
      <c r="I4642" s="15"/>
    </row>
    <row r="4643" spans="5:9" s="196" customFormat="1">
      <c r="E4643" s="197"/>
      <c r="F4643" s="15"/>
      <c r="G4643" s="198"/>
      <c r="I4643" s="15"/>
    </row>
    <row r="4644" spans="5:9" s="196" customFormat="1">
      <c r="E4644" s="197"/>
      <c r="F4644" s="15"/>
      <c r="G4644" s="198"/>
      <c r="I4644" s="15"/>
    </row>
    <row r="4645" spans="5:9" s="196" customFormat="1">
      <c r="E4645" s="197"/>
      <c r="F4645" s="15"/>
      <c r="G4645" s="198"/>
      <c r="I4645" s="15"/>
    </row>
    <row r="4646" spans="5:9" s="196" customFormat="1">
      <c r="E4646" s="197"/>
      <c r="F4646" s="15"/>
      <c r="G4646" s="198"/>
      <c r="I4646" s="15"/>
    </row>
    <row r="4647" spans="5:9" s="196" customFormat="1">
      <c r="E4647" s="197"/>
      <c r="F4647" s="15"/>
      <c r="G4647" s="198"/>
      <c r="I4647" s="15"/>
    </row>
    <row r="4648" spans="5:9" s="196" customFormat="1">
      <c r="E4648" s="197"/>
      <c r="F4648" s="15"/>
      <c r="G4648" s="198"/>
      <c r="I4648" s="15"/>
    </row>
    <row r="4649" spans="5:9" s="196" customFormat="1">
      <c r="E4649" s="197"/>
      <c r="F4649" s="15"/>
      <c r="G4649" s="198"/>
      <c r="I4649" s="15"/>
    </row>
    <row r="4650" spans="5:9" s="196" customFormat="1">
      <c r="E4650" s="197"/>
      <c r="F4650" s="15"/>
      <c r="G4650" s="198"/>
      <c r="I4650" s="15"/>
    </row>
    <row r="4651" spans="5:9" s="196" customFormat="1">
      <c r="E4651" s="197"/>
      <c r="F4651" s="15"/>
      <c r="G4651" s="198"/>
      <c r="I4651" s="15"/>
    </row>
    <row r="4652" spans="5:9" s="196" customFormat="1">
      <c r="E4652" s="197"/>
      <c r="F4652" s="15"/>
      <c r="G4652" s="198"/>
      <c r="I4652" s="15"/>
    </row>
    <row r="4653" spans="5:9" s="196" customFormat="1">
      <c r="E4653" s="197"/>
      <c r="F4653" s="15"/>
      <c r="G4653" s="198"/>
      <c r="I4653" s="15"/>
    </row>
    <row r="4654" spans="5:9" s="196" customFormat="1">
      <c r="E4654" s="197"/>
      <c r="F4654" s="15"/>
      <c r="G4654" s="198"/>
      <c r="I4654" s="15"/>
    </row>
    <row r="4655" spans="5:9" s="196" customFormat="1">
      <c r="E4655" s="197"/>
      <c r="F4655" s="15"/>
      <c r="G4655" s="198"/>
      <c r="I4655" s="15"/>
    </row>
    <row r="4656" spans="5:9" s="196" customFormat="1">
      <c r="E4656" s="197"/>
      <c r="F4656" s="15"/>
      <c r="G4656" s="198"/>
      <c r="I4656" s="15"/>
    </row>
    <row r="4657" spans="5:9" s="196" customFormat="1">
      <c r="E4657" s="197"/>
      <c r="F4657" s="15"/>
      <c r="G4657" s="198"/>
      <c r="I4657" s="15"/>
    </row>
    <row r="4658" spans="5:9" s="196" customFormat="1">
      <c r="E4658" s="197"/>
      <c r="F4658" s="15"/>
      <c r="G4658" s="198"/>
      <c r="I4658" s="15"/>
    </row>
    <row r="4659" spans="5:9" s="196" customFormat="1">
      <c r="E4659" s="197"/>
      <c r="F4659" s="15"/>
      <c r="G4659" s="198"/>
      <c r="I4659" s="15"/>
    </row>
    <row r="4660" spans="5:9" s="196" customFormat="1">
      <c r="E4660" s="197"/>
      <c r="F4660" s="15"/>
      <c r="G4660" s="198"/>
      <c r="I4660" s="15"/>
    </row>
    <row r="4661" spans="5:9" s="196" customFormat="1">
      <c r="E4661" s="197"/>
      <c r="F4661" s="15"/>
      <c r="G4661" s="198"/>
      <c r="I4661" s="15"/>
    </row>
    <row r="4662" spans="5:9" s="196" customFormat="1">
      <c r="E4662" s="197"/>
      <c r="F4662" s="15"/>
      <c r="G4662" s="198"/>
      <c r="I4662" s="15"/>
    </row>
    <row r="4663" spans="5:9" s="196" customFormat="1">
      <c r="E4663" s="197"/>
      <c r="F4663" s="15"/>
      <c r="G4663" s="198"/>
      <c r="I4663" s="15"/>
    </row>
    <row r="4664" spans="5:9" s="196" customFormat="1">
      <c r="E4664" s="197"/>
      <c r="F4664" s="15"/>
      <c r="G4664" s="198"/>
      <c r="I4664" s="15"/>
    </row>
    <row r="4665" spans="5:9" s="196" customFormat="1">
      <c r="E4665" s="197"/>
      <c r="F4665" s="15"/>
      <c r="G4665" s="198"/>
      <c r="I4665" s="15"/>
    </row>
    <row r="4666" spans="5:9" s="196" customFormat="1">
      <c r="E4666" s="197"/>
      <c r="F4666" s="15"/>
      <c r="G4666" s="198"/>
      <c r="I4666" s="15"/>
    </row>
    <row r="4667" spans="5:9" s="196" customFormat="1">
      <c r="E4667" s="197"/>
      <c r="F4667" s="15"/>
      <c r="G4667" s="198"/>
      <c r="I4667" s="15"/>
    </row>
    <row r="4668" spans="5:9" s="196" customFormat="1">
      <c r="E4668" s="197"/>
      <c r="F4668" s="15"/>
      <c r="G4668" s="198"/>
      <c r="I4668" s="15"/>
    </row>
    <row r="4669" spans="5:9" s="196" customFormat="1">
      <c r="E4669" s="197"/>
      <c r="F4669" s="15"/>
      <c r="G4669" s="198"/>
      <c r="I4669" s="15"/>
    </row>
    <row r="4670" spans="5:9" s="196" customFormat="1">
      <c r="E4670" s="197"/>
      <c r="F4670" s="15"/>
      <c r="G4670" s="198"/>
      <c r="I4670" s="15"/>
    </row>
    <row r="4671" spans="5:9" s="196" customFormat="1">
      <c r="E4671" s="197"/>
      <c r="F4671" s="15"/>
      <c r="G4671" s="198"/>
      <c r="I4671" s="15"/>
    </row>
    <row r="4672" spans="5:9" s="196" customFormat="1">
      <c r="E4672" s="197"/>
      <c r="F4672" s="15"/>
      <c r="G4672" s="198"/>
      <c r="I4672" s="15"/>
    </row>
    <row r="4673" spans="5:9" s="196" customFormat="1">
      <c r="E4673" s="197"/>
      <c r="F4673" s="15"/>
      <c r="G4673" s="198"/>
      <c r="I4673" s="15"/>
    </row>
    <row r="4674" spans="5:9" s="196" customFormat="1">
      <c r="E4674" s="197"/>
      <c r="F4674" s="15"/>
      <c r="G4674" s="198"/>
      <c r="I4674" s="15"/>
    </row>
    <row r="4675" spans="5:9" s="196" customFormat="1">
      <c r="E4675" s="197"/>
      <c r="F4675" s="15"/>
      <c r="G4675" s="198"/>
      <c r="I4675" s="15"/>
    </row>
    <row r="4676" spans="5:9" s="196" customFormat="1">
      <c r="E4676" s="197"/>
      <c r="F4676" s="15"/>
      <c r="G4676" s="198"/>
      <c r="I4676" s="15"/>
    </row>
    <row r="4677" spans="5:9" s="196" customFormat="1">
      <c r="E4677" s="197"/>
      <c r="F4677" s="15"/>
      <c r="G4677" s="198"/>
      <c r="I4677" s="15"/>
    </row>
    <row r="4678" spans="5:9" s="196" customFormat="1">
      <c r="E4678" s="197"/>
      <c r="F4678" s="15"/>
      <c r="G4678" s="198"/>
      <c r="I4678" s="15"/>
    </row>
    <row r="4679" spans="5:9" s="196" customFormat="1">
      <c r="E4679" s="197"/>
      <c r="F4679" s="15"/>
      <c r="G4679" s="198"/>
      <c r="I4679" s="15"/>
    </row>
    <row r="4680" spans="5:9" s="196" customFormat="1">
      <c r="E4680" s="197"/>
      <c r="F4680" s="15"/>
      <c r="G4680" s="198"/>
      <c r="I4680" s="15"/>
    </row>
    <row r="4681" spans="5:9" s="196" customFormat="1">
      <c r="E4681" s="197"/>
      <c r="F4681" s="15"/>
      <c r="G4681" s="198"/>
      <c r="I4681" s="15"/>
    </row>
    <row r="4682" spans="5:9" s="196" customFormat="1">
      <c r="E4682" s="197"/>
      <c r="F4682" s="15"/>
      <c r="G4682" s="198"/>
      <c r="I4682" s="15"/>
    </row>
    <row r="4683" spans="5:9" s="196" customFormat="1">
      <c r="E4683" s="197"/>
      <c r="F4683" s="15"/>
      <c r="G4683" s="198"/>
      <c r="I4683" s="15"/>
    </row>
    <row r="4684" spans="5:9" s="196" customFormat="1">
      <c r="E4684" s="197"/>
      <c r="F4684" s="15"/>
      <c r="G4684" s="198"/>
      <c r="I4684" s="15"/>
    </row>
    <row r="4685" spans="5:9" s="196" customFormat="1">
      <c r="E4685" s="197"/>
      <c r="F4685" s="15"/>
      <c r="G4685" s="198"/>
      <c r="I4685" s="15"/>
    </row>
    <row r="4686" spans="5:9" s="196" customFormat="1">
      <c r="E4686" s="197"/>
      <c r="F4686" s="15"/>
      <c r="G4686" s="198"/>
      <c r="I4686" s="15"/>
    </row>
    <row r="4687" spans="5:9" s="196" customFormat="1">
      <c r="E4687" s="197"/>
      <c r="F4687" s="15"/>
      <c r="G4687" s="198"/>
      <c r="I4687" s="15"/>
    </row>
    <row r="4688" spans="5:9" s="196" customFormat="1">
      <c r="E4688" s="197"/>
      <c r="F4688" s="15"/>
      <c r="G4688" s="198"/>
      <c r="I4688" s="15"/>
    </row>
    <row r="4689" spans="5:9" s="196" customFormat="1">
      <c r="E4689" s="197"/>
      <c r="F4689" s="15"/>
      <c r="G4689" s="198"/>
      <c r="I4689" s="15"/>
    </row>
    <row r="4690" spans="5:9" s="196" customFormat="1">
      <c r="E4690" s="197"/>
      <c r="F4690" s="15"/>
      <c r="G4690" s="198"/>
      <c r="I4690" s="15"/>
    </row>
    <row r="4691" spans="5:9" s="196" customFormat="1">
      <c r="E4691" s="197"/>
      <c r="F4691" s="15"/>
      <c r="G4691" s="198"/>
      <c r="I4691" s="15"/>
    </row>
    <row r="4692" spans="5:9" s="196" customFormat="1">
      <c r="E4692" s="197"/>
      <c r="F4692" s="15"/>
      <c r="G4692" s="198"/>
      <c r="I4692" s="15"/>
    </row>
    <row r="4693" spans="5:9" s="196" customFormat="1">
      <c r="E4693" s="197"/>
      <c r="F4693" s="15"/>
      <c r="G4693" s="198"/>
      <c r="I4693" s="15"/>
    </row>
    <row r="4694" spans="5:9" s="196" customFormat="1">
      <c r="E4694" s="197"/>
      <c r="F4694" s="15"/>
      <c r="G4694" s="198"/>
      <c r="I4694" s="15"/>
    </row>
    <row r="4695" spans="5:9" s="196" customFormat="1">
      <c r="E4695" s="197"/>
      <c r="F4695" s="15"/>
      <c r="G4695" s="198"/>
      <c r="I4695" s="15"/>
    </row>
    <row r="4696" spans="5:9" s="196" customFormat="1">
      <c r="E4696" s="197"/>
      <c r="F4696" s="15"/>
      <c r="G4696" s="198"/>
      <c r="I4696" s="15"/>
    </row>
    <row r="4697" spans="5:9" s="196" customFormat="1">
      <c r="E4697" s="197"/>
      <c r="F4697" s="15"/>
      <c r="G4697" s="198"/>
      <c r="I4697" s="15"/>
    </row>
    <row r="4698" spans="5:9" s="196" customFormat="1">
      <c r="E4698" s="197"/>
      <c r="F4698" s="15"/>
      <c r="G4698" s="198"/>
      <c r="I4698" s="15"/>
    </row>
    <row r="4699" spans="5:9" s="196" customFormat="1">
      <c r="E4699" s="197"/>
      <c r="F4699" s="15"/>
      <c r="G4699" s="198"/>
      <c r="I4699" s="15"/>
    </row>
    <row r="4700" spans="5:9" s="196" customFormat="1">
      <c r="E4700" s="197"/>
      <c r="F4700" s="15"/>
      <c r="G4700" s="198"/>
      <c r="I4700" s="15"/>
    </row>
    <row r="4701" spans="5:9" s="196" customFormat="1">
      <c r="E4701" s="197"/>
      <c r="F4701" s="15"/>
      <c r="G4701" s="198"/>
      <c r="I4701" s="15"/>
    </row>
    <row r="4702" spans="5:9" s="196" customFormat="1">
      <c r="E4702" s="197"/>
      <c r="F4702" s="15"/>
      <c r="G4702" s="198"/>
      <c r="I4702" s="15"/>
    </row>
    <row r="4703" spans="5:9" s="196" customFormat="1">
      <c r="E4703" s="197"/>
      <c r="F4703" s="15"/>
      <c r="G4703" s="198"/>
      <c r="I4703" s="15"/>
    </row>
    <row r="4704" spans="5:9" s="196" customFormat="1">
      <c r="E4704" s="197"/>
      <c r="F4704" s="15"/>
      <c r="G4704" s="198"/>
      <c r="I4704" s="15"/>
    </row>
    <row r="4705" spans="5:9" s="196" customFormat="1">
      <c r="E4705" s="197"/>
      <c r="F4705" s="15"/>
      <c r="G4705" s="198"/>
      <c r="I4705" s="15"/>
    </row>
    <row r="4706" spans="5:9" s="196" customFormat="1">
      <c r="E4706" s="197"/>
      <c r="F4706" s="15"/>
      <c r="G4706" s="198"/>
      <c r="I4706" s="15"/>
    </row>
    <row r="4707" spans="5:9" s="196" customFormat="1">
      <c r="E4707" s="197"/>
      <c r="F4707" s="15"/>
      <c r="G4707" s="198"/>
      <c r="I4707" s="15"/>
    </row>
    <row r="4708" spans="5:9" s="196" customFormat="1">
      <c r="E4708" s="197"/>
      <c r="F4708" s="15"/>
      <c r="G4708" s="198"/>
      <c r="I4708" s="15"/>
    </row>
    <row r="4709" spans="5:9" s="196" customFormat="1">
      <c r="E4709" s="197"/>
      <c r="F4709" s="15"/>
      <c r="G4709" s="198"/>
      <c r="I4709" s="15"/>
    </row>
    <row r="4710" spans="5:9" s="196" customFormat="1">
      <c r="E4710" s="197"/>
      <c r="F4710" s="15"/>
      <c r="G4710" s="198"/>
      <c r="I4710" s="15"/>
    </row>
    <row r="4711" spans="5:9" s="196" customFormat="1">
      <c r="E4711" s="197"/>
      <c r="F4711" s="15"/>
      <c r="G4711" s="198"/>
      <c r="I4711" s="15"/>
    </row>
    <row r="4712" spans="5:9" s="196" customFormat="1">
      <c r="E4712" s="197"/>
      <c r="F4712" s="15"/>
      <c r="G4712" s="198"/>
      <c r="I4712" s="15"/>
    </row>
    <row r="4713" spans="5:9" s="196" customFormat="1">
      <c r="E4713" s="197"/>
      <c r="F4713" s="15"/>
      <c r="G4713" s="198"/>
      <c r="I4713" s="15"/>
    </row>
    <row r="4714" spans="5:9" s="196" customFormat="1">
      <c r="E4714" s="197"/>
      <c r="F4714" s="15"/>
      <c r="G4714" s="198"/>
      <c r="I4714" s="15"/>
    </row>
    <row r="4715" spans="5:9" s="196" customFormat="1">
      <c r="E4715" s="197"/>
      <c r="F4715" s="15"/>
      <c r="G4715" s="198"/>
      <c r="I4715" s="15"/>
    </row>
    <row r="4716" spans="5:9" s="196" customFormat="1">
      <c r="E4716" s="197"/>
      <c r="F4716" s="15"/>
      <c r="G4716" s="198"/>
      <c r="I4716" s="15"/>
    </row>
    <row r="4717" spans="5:9" s="196" customFormat="1">
      <c r="E4717" s="197"/>
      <c r="F4717" s="15"/>
      <c r="G4717" s="198"/>
      <c r="I4717" s="15"/>
    </row>
    <row r="4718" spans="5:9" s="196" customFormat="1">
      <c r="E4718" s="197"/>
      <c r="F4718" s="15"/>
      <c r="G4718" s="198"/>
      <c r="I4718" s="15"/>
    </row>
    <row r="4719" spans="5:9" s="196" customFormat="1">
      <c r="E4719" s="197"/>
      <c r="F4719" s="15"/>
      <c r="G4719" s="198"/>
      <c r="I4719" s="15"/>
    </row>
    <row r="4720" spans="5:9" s="196" customFormat="1">
      <c r="E4720" s="197"/>
      <c r="F4720" s="15"/>
      <c r="G4720" s="198"/>
      <c r="I4720" s="15"/>
    </row>
    <row r="4721" spans="5:9" s="196" customFormat="1">
      <c r="E4721" s="197"/>
      <c r="F4721" s="15"/>
      <c r="G4721" s="198"/>
      <c r="I4721" s="15"/>
    </row>
    <row r="4722" spans="5:9" s="196" customFormat="1">
      <c r="E4722" s="197"/>
      <c r="F4722" s="15"/>
      <c r="G4722" s="198"/>
      <c r="I4722" s="15"/>
    </row>
    <row r="4723" spans="5:9" s="196" customFormat="1">
      <c r="E4723" s="197"/>
      <c r="F4723" s="15"/>
      <c r="G4723" s="198"/>
      <c r="I4723" s="15"/>
    </row>
    <row r="4724" spans="5:9" s="196" customFormat="1">
      <c r="E4724" s="197"/>
      <c r="F4724" s="15"/>
      <c r="G4724" s="198"/>
      <c r="I4724" s="15"/>
    </row>
    <row r="4725" spans="5:9" s="196" customFormat="1">
      <c r="E4725" s="197"/>
      <c r="F4725" s="15"/>
      <c r="G4725" s="198"/>
      <c r="I4725" s="15"/>
    </row>
    <row r="4726" spans="5:9" s="196" customFormat="1">
      <c r="E4726" s="197"/>
      <c r="F4726" s="15"/>
      <c r="G4726" s="198"/>
      <c r="I4726" s="15"/>
    </row>
    <row r="4727" spans="5:9" s="196" customFormat="1">
      <c r="E4727" s="197"/>
      <c r="F4727" s="15"/>
      <c r="G4727" s="198"/>
      <c r="I4727" s="15"/>
    </row>
    <row r="4728" spans="5:9" s="196" customFormat="1">
      <c r="E4728" s="197"/>
      <c r="F4728" s="15"/>
      <c r="G4728" s="198"/>
      <c r="I4728" s="15"/>
    </row>
    <row r="4729" spans="5:9" s="196" customFormat="1">
      <c r="E4729" s="197"/>
      <c r="F4729" s="15"/>
      <c r="G4729" s="198"/>
      <c r="I4729" s="15"/>
    </row>
    <row r="4730" spans="5:9" s="196" customFormat="1">
      <c r="E4730" s="197"/>
      <c r="F4730" s="15"/>
      <c r="G4730" s="198"/>
      <c r="I4730" s="15"/>
    </row>
    <row r="4731" spans="5:9" s="196" customFormat="1">
      <c r="E4731" s="197"/>
      <c r="F4731" s="15"/>
      <c r="G4731" s="198"/>
      <c r="I4731" s="15"/>
    </row>
    <row r="4732" spans="5:9" s="196" customFormat="1">
      <c r="E4732" s="197"/>
      <c r="F4732" s="15"/>
      <c r="G4732" s="198"/>
      <c r="I4732" s="15"/>
    </row>
    <row r="4733" spans="5:9" s="196" customFormat="1">
      <c r="E4733" s="197"/>
      <c r="F4733" s="15"/>
      <c r="G4733" s="198"/>
      <c r="I4733" s="15"/>
    </row>
    <row r="4734" spans="5:9" s="196" customFormat="1">
      <c r="E4734" s="197"/>
      <c r="F4734" s="15"/>
      <c r="G4734" s="198"/>
      <c r="I4734" s="15"/>
    </row>
    <row r="4735" spans="5:9" s="196" customFormat="1">
      <c r="E4735" s="197"/>
      <c r="F4735" s="15"/>
      <c r="G4735" s="198"/>
      <c r="I4735" s="15"/>
    </row>
    <row r="4736" spans="5:9" s="196" customFormat="1">
      <c r="E4736" s="197"/>
      <c r="F4736" s="15"/>
      <c r="G4736" s="198"/>
      <c r="I4736" s="15"/>
    </row>
    <row r="4737" spans="5:9" s="196" customFormat="1">
      <c r="E4737" s="197"/>
      <c r="F4737" s="15"/>
      <c r="G4737" s="198"/>
      <c r="I4737" s="15"/>
    </row>
    <row r="4738" spans="5:9" s="196" customFormat="1">
      <c r="E4738" s="197"/>
      <c r="F4738" s="15"/>
      <c r="G4738" s="198"/>
      <c r="I4738" s="15"/>
    </row>
    <row r="4739" spans="5:9" s="196" customFormat="1">
      <c r="E4739" s="197"/>
      <c r="F4739" s="15"/>
      <c r="G4739" s="198"/>
      <c r="I4739" s="15"/>
    </row>
    <row r="4740" spans="5:9" s="196" customFormat="1">
      <c r="E4740" s="197"/>
      <c r="F4740" s="15"/>
      <c r="G4740" s="198"/>
      <c r="I4740" s="15"/>
    </row>
    <row r="4741" spans="5:9" s="196" customFormat="1">
      <c r="E4741" s="197"/>
      <c r="F4741" s="15"/>
      <c r="G4741" s="198"/>
      <c r="I4741" s="15"/>
    </row>
    <row r="4742" spans="5:9" s="196" customFormat="1">
      <c r="E4742" s="197"/>
      <c r="F4742" s="15"/>
      <c r="G4742" s="198"/>
      <c r="I4742" s="15"/>
    </row>
    <row r="4743" spans="5:9" s="196" customFormat="1">
      <c r="E4743" s="197"/>
      <c r="F4743" s="15"/>
      <c r="G4743" s="198"/>
      <c r="I4743" s="15"/>
    </row>
    <row r="4744" spans="5:9" s="196" customFormat="1">
      <c r="E4744" s="197"/>
      <c r="F4744" s="15"/>
      <c r="G4744" s="198"/>
      <c r="I4744" s="15"/>
    </row>
    <row r="4745" spans="5:9" s="196" customFormat="1">
      <c r="E4745" s="197"/>
      <c r="F4745" s="15"/>
      <c r="G4745" s="198"/>
      <c r="I4745" s="15"/>
    </row>
    <row r="4746" spans="5:9" s="196" customFormat="1">
      <c r="E4746" s="197"/>
      <c r="F4746" s="15"/>
      <c r="G4746" s="198"/>
      <c r="I4746" s="15"/>
    </row>
    <row r="4747" spans="5:9" s="196" customFormat="1">
      <c r="E4747" s="197"/>
      <c r="F4747" s="15"/>
      <c r="G4747" s="198"/>
      <c r="I4747" s="15"/>
    </row>
    <row r="4748" spans="5:9" s="196" customFormat="1">
      <c r="E4748" s="197"/>
      <c r="F4748" s="15"/>
      <c r="G4748" s="198"/>
      <c r="I4748" s="15"/>
    </row>
    <row r="4749" spans="5:9" s="196" customFormat="1">
      <c r="E4749" s="197"/>
      <c r="F4749" s="15"/>
      <c r="G4749" s="198"/>
      <c r="I4749" s="15"/>
    </row>
    <row r="4750" spans="5:9" s="196" customFormat="1">
      <c r="E4750" s="197"/>
      <c r="F4750" s="15"/>
      <c r="G4750" s="198"/>
      <c r="I4750" s="15"/>
    </row>
    <row r="4751" spans="5:9" s="196" customFormat="1">
      <c r="E4751" s="197"/>
      <c r="F4751" s="15"/>
      <c r="G4751" s="198"/>
      <c r="I4751" s="15"/>
    </row>
    <row r="4752" spans="5:9" s="196" customFormat="1">
      <c r="E4752" s="197"/>
      <c r="F4752" s="15"/>
      <c r="G4752" s="198"/>
      <c r="I4752" s="15"/>
    </row>
    <row r="4753" spans="5:9" s="196" customFormat="1">
      <c r="E4753" s="197"/>
      <c r="F4753" s="15"/>
      <c r="G4753" s="198"/>
      <c r="I4753" s="15"/>
    </row>
    <row r="4754" spans="5:9" s="196" customFormat="1">
      <c r="E4754" s="197"/>
      <c r="F4754" s="15"/>
      <c r="G4754" s="198"/>
      <c r="I4754" s="15"/>
    </row>
    <row r="4755" spans="5:9" s="196" customFormat="1">
      <c r="E4755" s="197"/>
      <c r="F4755" s="15"/>
      <c r="G4755" s="198"/>
      <c r="I4755" s="15"/>
    </row>
    <row r="4756" spans="5:9" s="196" customFormat="1">
      <c r="E4756" s="197"/>
      <c r="F4756" s="15"/>
      <c r="G4756" s="198"/>
      <c r="I4756" s="15"/>
    </row>
    <row r="4757" spans="5:9" s="196" customFormat="1">
      <c r="E4757" s="197"/>
      <c r="F4757" s="15"/>
      <c r="G4757" s="198"/>
      <c r="I4757" s="15"/>
    </row>
    <row r="4758" spans="5:9" s="196" customFormat="1">
      <c r="E4758" s="197"/>
      <c r="F4758" s="15"/>
      <c r="G4758" s="198"/>
      <c r="I4758" s="15"/>
    </row>
    <row r="4759" spans="5:9" s="196" customFormat="1">
      <c r="E4759" s="197"/>
      <c r="F4759" s="15"/>
      <c r="G4759" s="198"/>
      <c r="I4759" s="15"/>
    </row>
    <row r="4760" spans="5:9" s="196" customFormat="1">
      <c r="E4760" s="197"/>
      <c r="F4760" s="15"/>
      <c r="G4760" s="198"/>
      <c r="I4760" s="15"/>
    </row>
    <row r="4761" spans="5:9" s="196" customFormat="1">
      <c r="E4761" s="197"/>
      <c r="F4761" s="15"/>
      <c r="G4761" s="198"/>
      <c r="I4761" s="15"/>
    </row>
    <row r="4762" spans="5:9" s="196" customFormat="1">
      <c r="E4762" s="197"/>
      <c r="F4762" s="15"/>
      <c r="G4762" s="198"/>
      <c r="I4762" s="15"/>
    </row>
    <row r="4763" spans="5:9" s="196" customFormat="1">
      <c r="E4763" s="197"/>
      <c r="F4763" s="15"/>
      <c r="G4763" s="198"/>
      <c r="I4763" s="15"/>
    </row>
    <row r="4764" spans="5:9" s="196" customFormat="1">
      <c r="E4764" s="197"/>
      <c r="F4764" s="15"/>
      <c r="G4764" s="198"/>
      <c r="I4764" s="15"/>
    </row>
    <row r="4765" spans="5:9" s="196" customFormat="1">
      <c r="E4765" s="197"/>
      <c r="F4765" s="15"/>
      <c r="G4765" s="198"/>
      <c r="I4765" s="15"/>
    </row>
    <row r="4766" spans="5:9" s="196" customFormat="1">
      <c r="E4766" s="197"/>
      <c r="F4766" s="15"/>
      <c r="G4766" s="198"/>
      <c r="I4766" s="15"/>
    </row>
    <row r="4767" spans="5:9" s="196" customFormat="1">
      <c r="E4767" s="197"/>
      <c r="F4767" s="15"/>
      <c r="G4767" s="198"/>
      <c r="I4767" s="15"/>
    </row>
    <row r="4768" spans="5:9" s="196" customFormat="1">
      <c r="E4768" s="197"/>
      <c r="F4768" s="15"/>
      <c r="G4768" s="198"/>
      <c r="I4768" s="15"/>
    </row>
    <row r="4769" spans="5:9" s="196" customFormat="1">
      <c r="E4769" s="197"/>
      <c r="F4769" s="15"/>
      <c r="G4769" s="198"/>
      <c r="I4769" s="15"/>
    </row>
    <row r="4770" spans="5:9" s="196" customFormat="1">
      <c r="E4770" s="197"/>
      <c r="F4770" s="15"/>
      <c r="G4770" s="198"/>
      <c r="I4770" s="15"/>
    </row>
    <row r="4771" spans="5:9" s="196" customFormat="1">
      <c r="E4771" s="197"/>
      <c r="F4771" s="15"/>
      <c r="G4771" s="198"/>
      <c r="I4771" s="15"/>
    </row>
    <row r="4772" spans="5:9" s="196" customFormat="1">
      <c r="E4772" s="197"/>
      <c r="F4772" s="15"/>
      <c r="G4772" s="198"/>
      <c r="I4772" s="15"/>
    </row>
    <row r="4773" spans="5:9" s="196" customFormat="1">
      <c r="E4773" s="197"/>
      <c r="F4773" s="15"/>
      <c r="G4773" s="198"/>
      <c r="I4773" s="15"/>
    </row>
    <row r="4774" spans="5:9" s="196" customFormat="1">
      <c r="E4774" s="197"/>
      <c r="F4774" s="15"/>
      <c r="G4774" s="198"/>
      <c r="I4774" s="15"/>
    </row>
    <row r="4775" spans="5:9" s="196" customFormat="1">
      <c r="E4775" s="197"/>
      <c r="F4775" s="15"/>
      <c r="G4775" s="198"/>
      <c r="I4775" s="15"/>
    </row>
    <row r="4776" spans="5:9" s="196" customFormat="1">
      <c r="E4776" s="197"/>
      <c r="F4776" s="15"/>
      <c r="G4776" s="198"/>
      <c r="I4776" s="15"/>
    </row>
    <row r="4777" spans="5:9" s="196" customFormat="1">
      <c r="E4777" s="197"/>
      <c r="F4777" s="15"/>
      <c r="G4777" s="198"/>
      <c r="I4777" s="15"/>
    </row>
    <row r="4778" spans="5:9" s="196" customFormat="1">
      <c r="E4778" s="197"/>
      <c r="F4778" s="15"/>
      <c r="G4778" s="198"/>
      <c r="I4778" s="15"/>
    </row>
    <row r="4779" spans="5:9" s="196" customFormat="1">
      <c r="E4779" s="197"/>
      <c r="F4779" s="15"/>
      <c r="G4779" s="198"/>
      <c r="I4779" s="15"/>
    </row>
    <row r="4780" spans="5:9" s="196" customFormat="1">
      <c r="E4780" s="197"/>
      <c r="F4780" s="15"/>
      <c r="G4780" s="198"/>
      <c r="I4780" s="15"/>
    </row>
    <row r="4781" spans="5:9" s="196" customFormat="1">
      <c r="E4781" s="197"/>
      <c r="F4781" s="15"/>
      <c r="G4781" s="198"/>
      <c r="I4781" s="15"/>
    </row>
    <row r="4782" spans="5:9" s="196" customFormat="1">
      <c r="E4782" s="197"/>
      <c r="F4782" s="15"/>
      <c r="G4782" s="198"/>
      <c r="I4782" s="15"/>
    </row>
    <row r="4783" spans="5:9" s="196" customFormat="1">
      <c r="E4783" s="197"/>
      <c r="F4783" s="15"/>
      <c r="G4783" s="198"/>
      <c r="I4783" s="15"/>
    </row>
    <row r="4784" spans="5:9" s="196" customFormat="1">
      <c r="E4784" s="197"/>
      <c r="F4784" s="15"/>
      <c r="G4784" s="198"/>
      <c r="I4784" s="15"/>
    </row>
    <row r="4785" spans="5:9" s="196" customFormat="1">
      <c r="E4785" s="197"/>
      <c r="F4785" s="15"/>
      <c r="G4785" s="198"/>
      <c r="I4785" s="15"/>
    </row>
    <row r="4786" spans="5:9" s="196" customFormat="1">
      <c r="E4786" s="197"/>
      <c r="F4786" s="15"/>
      <c r="G4786" s="198"/>
      <c r="I4786" s="15"/>
    </row>
    <row r="4787" spans="5:9" s="196" customFormat="1">
      <c r="E4787" s="197"/>
      <c r="F4787" s="15"/>
      <c r="G4787" s="198"/>
      <c r="I4787" s="15"/>
    </row>
    <row r="4788" spans="5:9" s="196" customFormat="1">
      <c r="E4788" s="197"/>
      <c r="F4788" s="15"/>
      <c r="G4788" s="198"/>
      <c r="I4788" s="15"/>
    </row>
    <row r="4789" spans="5:9" s="196" customFormat="1">
      <c r="E4789" s="197"/>
      <c r="F4789" s="15"/>
      <c r="G4789" s="198"/>
      <c r="I4789" s="15"/>
    </row>
    <row r="4790" spans="5:9" s="196" customFormat="1">
      <c r="E4790" s="197"/>
      <c r="F4790" s="15"/>
      <c r="G4790" s="198"/>
      <c r="I4790" s="15"/>
    </row>
    <row r="4791" spans="5:9" s="196" customFormat="1">
      <c r="E4791" s="197"/>
      <c r="F4791" s="15"/>
      <c r="G4791" s="198"/>
      <c r="I4791" s="15"/>
    </row>
    <row r="4792" spans="5:9" s="196" customFormat="1">
      <c r="E4792" s="197"/>
      <c r="F4792" s="15"/>
      <c r="G4792" s="198"/>
      <c r="I4792" s="15"/>
    </row>
    <row r="4793" spans="5:9" s="196" customFormat="1">
      <c r="E4793" s="197"/>
      <c r="F4793" s="15"/>
      <c r="G4793" s="198"/>
      <c r="I4793" s="15"/>
    </row>
    <row r="4794" spans="5:9" s="196" customFormat="1">
      <c r="E4794" s="197"/>
      <c r="F4794" s="15"/>
      <c r="G4794" s="198"/>
      <c r="I4794" s="15"/>
    </row>
    <row r="4795" spans="5:9" s="196" customFormat="1">
      <c r="E4795" s="197"/>
      <c r="F4795" s="15"/>
      <c r="G4795" s="198"/>
      <c r="I4795" s="15"/>
    </row>
    <row r="4796" spans="5:9" s="196" customFormat="1">
      <c r="E4796" s="197"/>
      <c r="F4796" s="15"/>
      <c r="G4796" s="198"/>
      <c r="I4796" s="15"/>
    </row>
    <row r="4797" spans="5:9" s="196" customFormat="1">
      <c r="E4797" s="197"/>
      <c r="F4797" s="15"/>
      <c r="G4797" s="198"/>
      <c r="I4797" s="15"/>
    </row>
    <row r="4798" spans="5:9" s="196" customFormat="1">
      <c r="E4798" s="197"/>
      <c r="F4798" s="15"/>
      <c r="G4798" s="198"/>
      <c r="I4798" s="15"/>
    </row>
    <row r="4799" spans="5:9" s="196" customFormat="1">
      <c r="E4799" s="197"/>
      <c r="F4799" s="15"/>
      <c r="G4799" s="198"/>
      <c r="I4799" s="15"/>
    </row>
    <row r="4800" spans="5:9" s="196" customFormat="1">
      <c r="E4800" s="197"/>
      <c r="F4800" s="15"/>
      <c r="G4800" s="198"/>
      <c r="I4800" s="15"/>
    </row>
    <row r="4801" spans="5:9" s="196" customFormat="1">
      <c r="E4801" s="197"/>
      <c r="F4801" s="15"/>
      <c r="G4801" s="198"/>
      <c r="I4801" s="15"/>
    </row>
    <row r="4802" spans="5:9" s="196" customFormat="1">
      <c r="E4802" s="197"/>
      <c r="F4802" s="15"/>
      <c r="G4802" s="198"/>
      <c r="I4802" s="15"/>
    </row>
    <row r="4803" spans="5:9" s="196" customFormat="1">
      <c r="E4803" s="197"/>
      <c r="F4803" s="15"/>
      <c r="G4803" s="198"/>
      <c r="I4803" s="15"/>
    </row>
    <row r="4804" spans="5:9" s="196" customFormat="1">
      <c r="E4804" s="197"/>
      <c r="F4804" s="15"/>
      <c r="G4804" s="198"/>
      <c r="I4804" s="15"/>
    </row>
    <row r="4805" spans="5:9" s="196" customFormat="1">
      <c r="E4805" s="197"/>
      <c r="F4805" s="15"/>
      <c r="G4805" s="198"/>
      <c r="I4805" s="15"/>
    </row>
    <row r="4806" spans="5:9" s="196" customFormat="1">
      <c r="E4806" s="197"/>
      <c r="F4806" s="15"/>
      <c r="G4806" s="198"/>
      <c r="I4806" s="15"/>
    </row>
    <row r="4807" spans="5:9" s="196" customFormat="1">
      <c r="E4807" s="197"/>
      <c r="F4807" s="15"/>
      <c r="G4807" s="198"/>
      <c r="I4807" s="15"/>
    </row>
    <row r="4808" spans="5:9" s="196" customFormat="1">
      <c r="E4808" s="197"/>
      <c r="F4808" s="15"/>
      <c r="G4808" s="198"/>
      <c r="I4808" s="15"/>
    </row>
    <row r="4809" spans="5:9" s="196" customFormat="1">
      <c r="E4809" s="197"/>
      <c r="F4809" s="15"/>
      <c r="G4809" s="198"/>
      <c r="I4809" s="15"/>
    </row>
    <row r="4810" spans="5:9" s="196" customFormat="1">
      <c r="E4810" s="197"/>
      <c r="F4810" s="15"/>
      <c r="G4810" s="198"/>
      <c r="I4810" s="15"/>
    </row>
    <row r="4811" spans="5:9" s="196" customFormat="1">
      <c r="E4811" s="197"/>
      <c r="F4811" s="15"/>
      <c r="G4811" s="198"/>
      <c r="I4811" s="15"/>
    </row>
    <row r="4812" spans="5:9" s="196" customFormat="1">
      <c r="E4812" s="197"/>
      <c r="F4812" s="15"/>
      <c r="G4812" s="198"/>
      <c r="I4812" s="15"/>
    </row>
    <row r="4813" spans="5:9" s="196" customFormat="1">
      <c r="E4813" s="197"/>
      <c r="F4813" s="15"/>
      <c r="G4813" s="198"/>
      <c r="I4813" s="15"/>
    </row>
    <row r="4814" spans="5:9" s="196" customFormat="1">
      <c r="E4814" s="197"/>
      <c r="F4814" s="15"/>
      <c r="G4814" s="198"/>
      <c r="I4814" s="15"/>
    </row>
    <row r="4815" spans="5:9" s="196" customFormat="1">
      <c r="E4815" s="197"/>
      <c r="F4815" s="15"/>
      <c r="G4815" s="198"/>
      <c r="I4815" s="15"/>
    </row>
    <row r="4816" spans="5:9" s="196" customFormat="1">
      <c r="E4816" s="197"/>
      <c r="F4816" s="15"/>
      <c r="G4816" s="198"/>
      <c r="I4816" s="15"/>
    </row>
    <row r="4817" spans="5:9" s="196" customFormat="1">
      <c r="E4817" s="197"/>
      <c r="F4817" s="15"/>
      <c r="G4817" s="198"/>
      <c r="I4817" s="15"/>
    </row>
    <row r="4818" spans="5:9" s="196" customFormat="1">
      <c r="E4818" s="197"/>
      <c r="F4818" s="15"/>
      <c r="G4818" s="198"/>
      <c r="I4818" s="15"/>
    </row>
    <row r="4819" spans="5:9" s="196" customFormat="1">
      <c r="E4819" s="197"/>
      <c r="F4819" s="15"/>
      <c r="G4819" s="198"/>
      <c r="I4819" s="15"/>
    </row>
    <row r="4820" spans="5:9" s="196" customFormat="1">
      <c r="E4820" s="197"/>
      <c r="F4820" s="15"/>
      <c r="G4820" s="198"/>
      <c r="I4820" s="15"/>
    </row>
    <row r="4821" spans="5:9" s="196" customFormat="1">
      <c r="E4821" s="197"/>
      <c r="F4821" s="15"/>
      <c r="G4821" s="198"/>
      <c r="I4821" s="15"/>
    </row>
    <row r="4822" spans="5:9" s="196" customFormat="1">
      <c r="E4822" s="197"/>
      <c r="F4822" s="15"/>
      <c r="G4822" s="198"/>
      <c r="I4822" s="15"/>
    </row>
    <row r="4823" spans="5:9" s="196" customFormat="1">
      <c r="E4823" s="197"/>
      <c r="F4823" s="15"/>
      <c r="G4823" s="198"/>
      <c r="I4823" s="15"/>
    </row>
    <row r="4824" spans="5:9" s="196" customFormat="1">
      <c r="E4824" s="197"/>
      <c r="F4824" s="15"/>
      <c r="G4824" s="198"/>
      <c r="I4824" s="15"/>
    </row>
    <row r="4825" spans="5:9" s="196" customFormat="1">
      <c r="E4825" s="197"/>
      <c r="F4825" s="15"/>
      <c r="G4825" s="198"/>
      <c r="I4825" s="15"/>
    </row>
    <row r="4826" spans="5:9" s="196" customFormat="1">
      <c r="E4826" s="197"/>
      <c r="F4826" s="15"/>
      <c r="G4826" s="198"/>
      <c r="I4826" s="15"/>
    </row>
    <row r="4827" spans="5:9" s="196" customFormat="1">
      <c r="E4827" s="197"/>
      <c r="F4827" s="15"/>
      <c r="G4827" s="198"/>
      <c r="I4827" s="15"/>
    </row>
    <row r="4828" spans="5:9" s="196" customFormat="1">
      <c r="E4828" s="197"/>
      <c r="F4828" s="15"/>
      <c r="G4828" s="198"/>
      <c r="I4828" s="15"/>
    </row>
    <row r="4829" spans="5:9" s="196" customFormat="1">
      <c r="E4829" s="197"/>
      <c r="F4829" s="15"/>
      <c r="G4829" s="198"/>
      <c r="I4829" s="15"/>
    </row>
    <row r="4830" spans="5:9" s="196" customFormat="1">
      <c r="E4830" s="197"/>
      <c r="F4830" s="15"/>
      <c r="G4830" s="198"/>
      <c r="I4830" s="15"/>
    </row>
    <row r="4831" spans="5:9" s="196" customFormat="1">
      <c r="E4831" s="197"/>
      <c r="F4831" s="15"/>
      <c r="G4831" s="198"/>
      <c r="I4831" s="15"/>
    </row>
    <row r="4832" spans="5:9" s="196" customFormat="1">
      <c r="E4832" s="197"/>
      <c r="F4832" s="15"/>
      <c r="G4832" s="198"/>
      <c r="I4832" s="15"/>
    </row>
    <row r="4833" spans="5:9" s="196" customFormat="1">
      <c r="E4833" s="197"/>
      <c r="F4833" s="15"/>
      <c r="G4833" s="198"/>
      <c r="I4833" s="15"/>
    </row>
    <row r="4834" spans="5:9" s="196" customFormat="1">
      <c r="E4834" s="197"/>
      <c r="F4834" s="15"/>
      <c r="G4834" s="198"/>
      <c r="I4834" s="15"/>
    </row>
    <row r="4835" spans="5:9" s="196" customFormat="1">
      <c r="E4835" s="197"/>
      <c r="F4835" s="15"/>
      <c r="G4835" s="198"/>
      <c r="I4835" s="15"/>
    </row>
    <row r="4836" spans="5:9" s="196" customFormat="1">
      <c r="E4836" s="197"/>
      <c r="F4836" s="15"/>
      <c r="G4836" s="198"/>
      <c r="I4836" s="15"/>
    </row>
    <row r="4837" spans="5:9" s="196" customFormat="1">
      <c r="E4837" s="197"/>
      <c r="F4837" s="15"/>
      <c r="G4837" s="198"/>
      <c r="I4837" s="15"/>
    </row>
    <row r="4838" spans="5:9" s="196" customFormat="1">
      <c r="E4838" s="197"/>
      <c r="F4838" s="15"/>
      <c r="G4838" s="198"/>
      <c r="I4838" s="15"/>
    </row>
    <row r="4839" spans="5:9" s="196" customFormat="1">
      <c r="E4839" s="197"/>
      <c r="F4839" s="15"/>
      <c r="G4839" s="198"/>
      <c r="I4839" s="15"/>
    </row>
    <row r="4840" spans="5:9" s="196" customFormat="1">
      <c r="E4840" s="197"/>
      <c r="F4840" s="15"/>
      <c r="G4840" s="198"/>
      <c r="I4840" s="15"/>
    </row>
    <row r="4841" spans="5:9" s="196" customFormat="1">
      <c r="E4841" s="197"/>
      <c r="F4841" s="15"/>
      <c r="G4841" s="198"/>
      <c r="I4841" s="15"/>
    </row>
    <row r="4842" spans="5:9" s="196" customFormat="1">
      <c r="E4842" s="197"/>
      <c r="F4842" s="15"/>
      <c r="G4842" s="198"/>
      <c r="I4842" s="15"/>
    </row>
    <row r="4843" spans="5:9" s="196" customFormat="1">
      <c r="E4843" s="197"/>
      <c r="F4843" s="15"/>
      <c r="G4843" s="198"/>
      <c r="I4843" s="15"/>
    </row>
    <row r="4844" spans="5:9" s="196" customFormat="1">
      <c r="E4844" s="197"/>
      <c r="F4844" s="15"/>
      <c r="G4844" s="198"/>
      <c r="I4844" s="15"/>
    </row>
    <row r="4845" spans="5:9" s="196" customFormat="1">
      <c r="E4845" s="197"/>
      <c r="F4845" s="15"/>
      <c r="G4845" s="198"/>
      <c r="I4845" s="15"/>
    </row>
    <row r="4846" spans="5:9" s="196" customFormat="1">
      <c r="E4846" s="197"/>
      <c r="F4846" s="15"/>
      <c r="G4846" s="198"/>
      <c r="I4846" s="15"/>
    </row>
    <row r="4847" spans="5:9" s="196" customFormat="1">
      <c r="E4847" s="197"/>
      <c r="F4847" s="15"/>
      <c r="G4847" s="198"/>
      <c r="I4847" s="15"/>
    </row>
    <row r="4848" spans="5:9" s="196" customFormat="1">
      <c r="E4848" s="197"/>
      <c r="F4848" s="15"/>
      <c r="G4848" s="198"/>
      <c r="I4848" s="15"/>
    </row>
    <row r="4849" spans="5:9" s="196" customFormat="1">
      <c r="E4849" s="197"/>
      <c r="F4849" s="15"/>
      <c r="G4849" s="198"/>
      <c r="I4849" s="15"/>
    </row>
    <row r="4850" spans="5:9" s="196" customFormat="1">
      <c r="E4850" s="197"/>
      <c r="F4850" s="15"/>
      <c r="G4850" s="198"/>
      <c r="I4850" s="15"/>
    </row>
    <row r="4851" spans="5:9" s="196" customFormat="1">
      <c r="E4851" s="197"/>
      <c r="F4851" s="15"/>
      <c r="G4851" s="198"/>
      <c r="I4851" s="15"/>
    </row>
    <row r="4852" spans="5:9" s="196" customFormat="1">
      <c r="E4852" s="197"/>
      <c r="F4852" s="15"/>
      <c r="G4852" s="198"/>
      <c r="I4852" s="15"/>
    </row>
    <row r="4853" spans="5:9" s="196" customFormat="1">
      <c r="E4853" s="197"/>
      <c r="F4853" s="15"/>
      <c r="G4853" s="198"/>
      <c r="I4853" s="15"/>
    </row>
    <row r="4854" spans="5:9" s="196" customFormat="1">
      <c r="E4854" s="197"/>
      <c r="F4854" s="15"/>
      <c r="G4854" s="198"/>
      <c r="I4854" s="15"/>
    </row>
    <row r="4855" spans="5:9" s="196" customFormat="1">
      <c r="E4855" s="197"/>
      <c r="F4855" s="15"/>
      <c r="G4855" s="198"/>
      <c r="I4855" s="15"/>
    </row>
    <row r="4856" spans="5:9" s="196" customFormat="1">
      <c r="E4856" s="197"/>
      <c r="F4856" s="15"/>
      <c r="G4856" s="198"/>
      <c r="I4856" s="15"/>
    </row>
    <row r="4857" spans="5:9" s="196" customFormat="1">
      <c r="E4857" s="197"/>
      <c r="F4857" s="15"/>
      <c r="G4857" s="198"/>
      <c r="I4857" s="15"/>
    </row>
    <row r="4858" spans="5:9" s="196" customFormat="1">
      <c r="E4858" s="197"/>
      <c r="F4858" s="15"/>
      <c r="G4858" s="198"/>
      <c r="I4858" s="15"/>
    </row>
    <row r="4859" spans="5:9" s="196" customFormat="1">
      <c r="E4859" s="197"/>
      <c r="F4859" s="15"/>
      <c r="G4859" s="198"/>
      <c r="I4859" s="15"/>
    </row>
    <row r="4860" spans="5:9" s="196" customFormat="1">
      <c r="E4860" s="197"/>
      <c r="F4860" s="15"/>
      <c r="G4860" s="198"/>
      <c r="I4860" s="15"/>
    </row>
    <row r="4861" spans="5:9" s="196" customFormat="1">
      <c r="E4861" s="197"/>
      <c r="F4861" s="15"/>
      <c r="G4861" s="198"/>
      <c r="I4861" s="15"/>
    </row>
    <row r="4862" spans="5:9" s="196" customFormat="1">
      <c r="E4862" s="197"/>
      <c r="F4862" s="15"/>
      <c r="G4862" s="198"/>
      <c r="I4862" s="15"/>
    </row>
    <row r="4863" spans="5:9" s="196" customFormat="1">
      <c r="E4863" s="197"/>
      <c r="F4863" s="15"/>
      <c r="G4863" s="198"/>
      <c r="I4863" s="15"/>
    </row>
    <row r="4864" spans="5:9" s="196" customFormat="1">
      <c r="E4864" s="197"/>
      <c r="F4864" s="15"/>
      <c r="G4864" s="198"/>
      <c r="I4864" s="15"/>
    </row>
    <row r="4865" spans="5:9" s="196" customFormat="1">
      <c r="E4865" s="197"/>
      <c r="F4865" s="15"/>
      <c r="G4865" s="198"/>
      <c r="I4865" s="15"/>
    </row>
    <row r="4866" spans="5:9" s="196" customFormat="1">
      <c r="E4866" s="197"/>
      <c r="F4866" s="15"/>
      <c r="G4866" s="198"/>
      <c r="I4866" s="15"/>
    </row>
    <row r="4867" spans="5:9" s="196" customFormat="1">
      <c r="E4867" s="197"/>
      <c r="F4867" s="15"/>
      <c r="G4867" s="198"/>
      <c r="I4867" s="15"/>
    </row>
    <row r="4868" spans="5:9" s="196" customFormat="1">
      <c r="E4868" s="197"/>
      <c r="F4868" s="15"/>
      <c r="G4868" s="198"/>
      <c r="I4868" s="15"/>
    </row>
    <row r="4869" spans="5:9" s="196" customFormat="1">
      <c r="E4869" s="197"/>
      <c r="F4869" s="15"/>
      <c r="G4869" s="198"/>
      <c r="I4869" s="15"/>
    </row>
    <row r="4870" spans="5:9" s="196" customFormat="1">
      <c r="E4870" s="197"/>
      <c r="F4870" s="15"/>
      <c r="G4870" s="198"/>
      <c r="I4870" s="15"/>
    </row>
    <row r="4871" spans="5:9" s="196" customFormat="1">
      <c r="E4871" s="197"/>
      <c r="F4871" s="15"/>
      <c r="G4871" s="198"/>
      <c r="I4871" s="15"/>
    </row>
    <row r="4872" spans="5:9" s="196" customFormat="1">
      <c r="E4872" s="197"/>
      <c r="F4872" s="15"/>
      <c r="G4872" s="198"/>
      <c r="I4872" s="15"/>
    </row>
    <row r="4873" spans="5:9" s="196" customFormat="1">
      <c r="E4873" s="197"/>
      <c r="F4873" s="15"/>
      <c r="G4873" s="198"/>
      <c r="I4873" s="15"/>
    </row>
    <row r="4874" spans="5:9" s="196" customFormat="1">
      <c r="E4874" s="197"/>
      <c r="F4874" s="15"/>
      <c r="G4874" s="198"/>
      <c r="I4874" s="15"/>
    </row>
    <row r="4875" spans="5:9" s="196" customFormat="1">
      <c r="E4875" s="197"/>
      <c r="F4875" s="15"/>
      <c r="G4875" s="198"/>
      <c r="I4875" s="15"/>
    </row>
    <row r="4876" spans="5:9" s="196" customFormat="1">
      <c r="E4876" s="197"/>
      <c r="F4876" s="15"/>
      <c r="G4876" s="198"/>
      <c r="I4876" s="15"/>
    </row>
    <row r="4877" spans="5:9" s="196" customFormat="1">
      <c r="E4877" s="197"/>
      <c r="F4877" s="15"/>
      <c r="G4877" s="198"/>
      <c r="I4877" s="15"/>
    </row>
    <row r="4878" spans="5:9" s="196" customFormat="1">
      <c r="E4878" s="197"/>
      <c r="F4878" s="15"/>
      <c r="G4878" s="198"/>
      <c r="I4878" s="15"/>
    </row>
    <row r="4879" spans="5:9" s="196" customFormat="1">
      <c r="E4879" s="197"/>
      <c r="F4879" s="15"/>
      <c r="G4879" s="198"/>
      <c r="I4879" s="15"/>
    </row>
    <row r="4880" spans="5:9" s="196" customFormat="1">
      <c r="E4880" s="197"/>
      <c r="F4880" s="15"/>
      <c r="G4880" s="198"/>
      <c r="I4880" s="15"/>
    </row>
    <row r="4881" spans="5:9" s="196" customFormat="1">
      <c r="E4881" s="197"/>
      <c r="F4881" s="15"/>
      <c r="G4881" s="198"/>
      <c r="I4881" s="15"/>
    </row>
    <row r="4882" spans="5:9" s="196" customFormat="1">
      <c r="E4882" s="197"/>
      <c r="F4882" s="15"/>
      <c r="G4882" s="198"/>
      <c r="I4882" s="15"/>
    </row>
    <row r="4883" spans="5:9" s="196" customFormat="1">
      <c r="E4883" s="197"/>
      <c r="F4883" s="15"/>
      <c r="G4883" s="198"/>
      <c r="I4883" s="15"/>
    </row>
    <row r="4884" spans="5:9" s="196" customFormat="1">
      <c r="E4884" s="197"/>
      <c r="F4884" s="15"/>
      <c r="G4884" s="198"/>
      <c r="I4884" s="15"/>
    </row>
    <row r="4885" spans="5:9" s="196" customFormat="1">
      <c r="E4885" s="197"/>
      <c r="F4885" s="15"/>
      <c r="G4885" s="198"/>
      <c r="I4885" s="15"/>
    </row>
    <row r="4886" spans="5:9" s="196" customFormat="1">
      <c r="E4886" s="197"/>
      <c r="F4886" s="15"/>
      <c r="G4886" s="198"/>
      <c r="I4886" s="15"/>
    </row>
    <row r="4887" spans="5:9" s="196" customFormat="1">
      <c r="E4887" s="197"/>
      <c r="F4887" s="15"/>
      <c r="G4887" s="198"/>
      <c r="I4887" s="15"/>
    </row>
    <row r="4888" spans="5:9" s="196" customFormat="1">
      <c r="E4888" s="197"/>
      <c r="F4888" s="15"/>
      <c r="G4888" s="198"/>
      <c r="I4888" s="15"/>
    </row>
    <row r="4889" spans="5:9" s="196" customFormat="1">
      <c r="E4889" s="197"/>
      <c r="F4889" s="15"/>
      <c r="G4889" s="198"/>
      <c r="I4889" s="15"/>
    </row>
    <row r="4890" spans="5:9" s="196" customFormat="1">
      <c r="E4890" s="197"/>
      <c r="F4890" s="15"/>
      <c r="G4890" s="198"/>
      <c r="I4890" s="15"/>
    </row>
    <row r="4891" spans="5:9" s="196" customFormat="1">
      <c r="E4891" s="197"/>
      <c r="F4891" s="15"/>
      <c r="G4891" s="198"/>
      <c r="I4891" s="15"/>
    </row>
    <row r="4892" spans="5:9" s="196" customFormat="1">
      <c r="E4892" s="197"/>
      <c r="F4892" s="15"/>
      <c r="G4892" s="198"/>
      <c r="I4892" s="15"/>
    </row>
    <row r="4893" spans="5:9" s="196" customFormat="1">
      <c r="E4893" s="197"/>
      <c r="F4893" s="15"/>
      <c r="G4893" s="198"/>
      <c r="I4893" s="15"/>
    </row>
    <row r="4894" spans="5:9" s="196" customFormat="1">
      <c r="E4894" s="197"/>
      <c r="F4894" s="15"/>
      <c r="G4894" s="198"/>
      <c r="I4894" s="15"/>
    </row>
    <row r="4895" spans="5:9" s="196" customFormat="1">
      <c r="E4895" s="197"/>
      <c r="F4895" s="15"/>
      <c r="G4895" s="198"/>
      <c r="I4895" s="15"/>
    </row>
    <row r="4896" spans="5:9" s="196" customFormat="1">
      <c r="E4896" s="197"/>
      <c r="F4896" s="15"/>
      <c r="G4896" s="198"/>
      <c r="I4896" s="15"/>
    </row>
    <row r="4897" spans="5:9" s="196" customFormat="1">
      <c r="E4897" s="197"/>
      <c r="F4897" s="15"/>
      <c r="G4897" s="198"/>
      <c r="I4897" s="15"/>
    </row>
    <row r="4898" spans="5:9" s="196" customFormat="1">
      <c r="E4898" s="197"/>
      <c r="F4898" s="15"/>
      <c r="G4898" s="198"/>
      <c r="I4898" s="15"/>
    </row>
    <row r="4899" spans="5:9" s="196" customFormat="1">
      <c r="E4899" s="197"/>
      <c r="F4899" s="15"/>
      <c r="G4899" s="198"/>
      <c r="I4899" s="15"/>
    </row>
    <row r="4900" spans="5:9" s="196" customFormat="1">
      <c r="E4900" s="197"/>
      <c r="F4900" s="15"/>
      <c r="G4900" s="198"/>
      <c r="I4900" s="15"/>
    </row>
    <row r="4901" spans="5:9" s="196" customFormat="1">
      <c r="E4901" s="197"/>
      <c r="F4901" s="15"/>
      <c r="G4901" s="198"/>
      <c r="I4901" s="15"/>
    </row>
    <row r="4902" spans="5:9" s="196" customFormat="1">
      <c r="E4902" s="197"/>
      <c r="F4902" s="15"/>
      <c r="G4902" s="198"/>
      <c r="I4902" s="15"/>
    </row>
    <row r="4903" spans="5:9" s="196" customFormat="1">
      <c r="E4903" s="197"/>
      <c r="F4903" s="15"/>
      <c r="G4903" s="198"/>
      <c r="I4903" s="15"/>
    </row>
    <row r="4904" spans="5:9" s="196" customFormat="1">
      <c r="E4904" s="197"/>
      <c r="F4904" s="15"/>
      <c r="G4904" s="198"/>
      <c r="I4904" s="15"/>
    </row>
    <row r="4905" spans="5:9" s="196" customFormat="1">
      <c r="E4905" s="197"/>
      <c r="F4905" s="15"/>
      <c r="G4905" s="198"/>
      <c r="I4905" s="15"/>
    </row>
    <row r="4906" spans="5:9" s="196" customFormat="1">
      <c r="E4906" s="197"/>
      <c r="F4906" s="15"/>
      <c r="G4906" s="198"/>
      <c r="I4906" s="15"/>
    </row>
    <row r="4907" spans="5:9" s="196" customFormat="1">
      <c r="E4907" s="197"/>
      <c r="F4907" s="15"/>
      <c r="G4907" s="198"/>
      <c r="I4907" s="15"/>
    </row>
    <row r="4908" spans="5:9" s="196" customFormat="1">
      <c r="E4908" s="197"/>
      <c r="F4908" s="15"/>
      <c r="G4908" s="198"/>
      <c r="I4908" s="15"/>
    </row>
    <row r="4909" spans="5:9" s="196" customFormat="1">
      <c r="E4909" s="197"/>
      <c r="F4909" s="15"/>
      <c r="G4909" s="198"/>
      <c r="I4909" s="15"/>
    </row>
    <row r="4910" spans="5:9" s="196" customFormat="1">
      <c r="E4910" s="197"/>
      <c r="F4910" s="15"/>
      <c r="G4910" s="198"/>
      <c r="I4910" s="15"/>
    </row>
    <row r="4911" spans="5:9" s="196" customFormat="1">
      <c r="E4911" s="197"/>
      <c r="F4911" s="15"/>
      <c r="G4911" s="198"/>
      <c r="I4911" s="15"/>
    </row>
    <row r="4912" spans="5:9" s="196" customFormat="1">
      <c r="E4912" s="197"/>
      <c r="F4912" s="15"/>
      <c r="G4912" s="198"/>
      <c r="I4912" s="15"/>
    </row>
    <row r="4913" spans="5:9" s="196" customFormat="1">
      <c r="E4913" s="197"/>
      <c r="F4913" s="15"/>
      <c r="G4913" s="198"/>
      <c r="I4913" s="15"/>
    </row>
    <row r="4914" spans="5:9" s="196" customFormat="1">
      <c r="E4914" s="197"/>
      <c r="F4914" s="15"/>
      <c r="G4914" s="198"/>
      <c r="I4914" s="15"/>
    </row>
    <row r="4915" spans="5:9" s="196" customFormat="1">
      <c r="E4915" s="197"/>
      <c r="F4915" s="15"/>
      <c r="G4915" s="198"/>
      <c r="I4915" s="15"/>
    </row>
    <row r="4916" spans="5:9" s="196" customFormat="1">
      <c r="E4916" s="197"/>
      <c r="F4916" s="15"/>
      <c r="G4916" s="198"/>
      <c r="I4916" s="15"/>
    </row>
    <row r="4917" spans="5:9" s="196" customFormat="1">
      <c r="E4917" s="197"/>
      <c r="F4917" s="15"/>
      <c r="G4917" s="198"/>
      <c r="I4917" s="15"/>
    </row>
    <row r="4918" spans="5:9" s="196" customFormat="1">
      <c r="E4918" s="197"/>
      <c r="F4918" s="15"/>
      <c r="G4918" s="198"/>
      <c r="I4918" s="15"/>
    </row>
    <row r="4919" spans="5:9" s="196" customFormat="1">
      <c r="E4919" s="197"/>
      <c r="F4919" s="15"/>
      <c r="G4919" s="198"/>
      <c r="I4919" s="15"/>
    </row>
    <row r="4920" spans="5:9" s="196" customFormat="1">
      <c r="E4920" s="197"/>
      <c r="F4920" s="15"/>
      <c r="G4920" s="198"/>
      <c r="I4920" s="15"/>
    </row>
    <row r="4921" spans="5:9" s="196" customFormat="1">
      <c r="E4921" s="197"/>
      <c r="F4921" s="15"/>
      <c r="G4921" s="198"/>
      <c r="I4921" s="15"/>
    </row>
    <row r="4922" spans="5:9" s="196" customFormat="1">
      <c r="E4922" s="197"/>
      <c r="F4922" s="15"/>
      <c r="G4922" s="198"/>
      <c r="I4922" s="15"/>
    </row>
    <row r="4923" spans="5:9" s="196" customFormat="1">
      <c r="E4923" s="197"/>
      <c r="F4923" s="15"/>
      <c r="G4923" s="198"/>
      <c r="I4923" s="15"/>
    </row>
    <row r="4924" spans="5:9" s="196" customFormat="1">
      <c r="E4924" s="197"/>
      <c r="F4924" s="15"/>
      <c r="G4924" s="198"/>
      <c r="I4924" s="15"/>
    </row>
    <row r="4925" spans="5:9" s="196" customFormat="1">
      <c r="E4925" s="197"/>
      <c r="F4925" s="15"/>
      <c r="G4925" s="198"/>
      <c r="I4925" s="15"/>
    </row>
    <row r="4926" spans="5:9" s="196" customFormat="1">
      <c r="E4926" s="197"/>
      <c r="F4926" s="15"/>
      <c r="G4926" s="198"/>
      <c r="I4926" s="15"/>
    </row>
    <row r="4927" spans="5:9" s="196" customFormat="1">
      <c r="E4927" s="197"/>
      <c r="F4927" s="15"/>
      <c r="G4927" s="198"/>
      <c r="I4927" s="15"/>
    </row>
    <row r="4928" spans="5:9" s="196" customFormat="1">
      <c r="E4928" s="197"/>
      <c r="F4928" s="15"/>
      <c r="G4928" s="198"/>
      <c r="I4928" s="15"/>
    </row>
    <row r="4929" spans="5:9" s="196" customFormat="1">
      <c r="E4929" s="197"/>
      <c r="F4929" s="15"/>
      <c r="G4929" s="198"/>
      <c r="I4929" s="15"/>
    </row>
    <row r="4930" spans="5:9" s="196" customFormat="1">
      <c r="E4930" s="197"/>
      <c r="F4930" s="15"/>
      <c r="G4930" s="198"/>
      <c r="I4930" s="15"/>
    </row>
    <row r="4931" spans="5:9" s="196" customFormat="1">
      <c r="E4931" s="197"/>
      <c r="F4931" s="15"/>
      <c r="G4931" s="198"/>
      <c r="I4931" s="15"/>
    </row>
    <row r="4932" spans="5:9" s="196" customFormat="1">
      <c r="E4932" s="197"/>
      <c r="F4932" s="15"/>
      <c r="G4932" s="198"/>
      <c r="I4932" s="15"/>
    </row>
    <row r="4933" spans="5:9" s="196" customFormat="1">
      <c r="E4933" s="197"/>
      <c r="F4933" s="15"/>
      <c r="G4933" s="198"/>
      <c r="I4933" s="15"/>
    </row>
    <row r="4934" spans="5:9" s="196" customFormat="1">
      <c r="E4934" s="197"/>
      <c r="F4934" s="15"/>
      <c r="G4934" s="198"/>
      <c r="I4934" s="15"/>
    </row>
    <row r="4935" spans="5:9" s="196" customFormat="1">
      <c r="E4935" s="197"/>
      <c r="F4935" s="15"/>
      <c r="G4935" s="198"/>
      <c r="I4935" s="15"/>
    </row>
    <row r="4936" spans="5:9" s="196" customFormat="1">
      <c r="E4936" s="197"/>
      <c r="F4936" s="15"/>
      <c r="G4936" s="198"/>
      <c r="I4936" s="15"/>
    </row>
    <row r="4937" spans="5:9" s="196" customFormat="1">
      <c r="E4937" s="197"/>
      <c r="F4937" s="15"/>
      <c r="G4937" s="198"/>
      <c r="I4937" s="15"/>
    </row>
    <row r="4938" spans="5:9" s="196" customFormat="1">
      <c r="E4938" s="197"/>
      <c r="F4938" s="15"/>
      <c r="G4938" s="198"/>
      <c r="I4938" s="15"/>
    </row>
    <row r="4939" spans="5:9" s="196" customFormat="1">
      <c r="E4939" s="197"/>
      <c r="F4939" s="15"/>
      <c r="G4939" s="198"/>
      <c r="I4939" s="15"/>
    </row>
    <row r="4940" spans="5:9" s="196" customFormat="1">
      <c r="E4940" s="197"/>
      <c r="F4940" s="15"/>
      <c r="G4940" s="198"/>
      <c r="I4940" s="15"/>
    </row>
    <row r="4941" spans="5:9" s="196" customFormat="1">
      <c r="E4941" s="197"/>
      <c r="F4941" s="15"/>
      <c r="G4941" s="198"/>
      <c r="I4941" s="15"/>
    </row>
    <row r="4942" spans="5:9" s="196" customFormat="1">
      <c r="E4942" s="197"/>
      <c r="F4942" s="15"/>
      <c r="G4942" s="198"/>
      <c r="I4942" s="15"/>
    </row>
    <row r="4943" spans="5:9" s="196" customFormat="1">
      <c r="E4943" s="197"/>
      <c r="F4943" s="15"/>
      <c r="G4943" s="198"/>
      <c r="I4943" s="15"/>
    </row>
    <row r="4944" spans="5:9" s="196" customFormat="1">
      <c r="E4944" s="197"/>
      <c r="F4944" s="15"/>
      <c r="G4944" s="198"/>
      <c r="I4944" s="15"/>
    </row>
    <row r="4945" spans="5:9" s="196" customFormat="1">
      <c r="E4945" s="197"/>
      <c r="F4945" s="15"/>
      <c r="G4945" s="198"/>
      <c r="I4945" s="15"/>
    </row>
    <row r="4946" spans="5:9" s="196" customFormat="1">
      <c r="E4946" s="197"/>
      <c r="F4946" s="15"/>
      <c r="G4946" s="198"/>
      <c r="I4946" s="15"/>
    </row>
    <row r="4947" spans="5:9" s="196" customFormat="1">
      <c r="E4947" s="197"/>
      <c r="F4947" s="15"/>
      <c r="G4947" s="198"/>
      <c r="I4947" s="15"/>
    </row>
    <row r="4948" spans="5:9" s="196" customFormat="1">
      <c r="E4948" s="197"/>
      <c r="F4948" s="15"/>
      <c r="G4948" s="198"/>
      <c r="I4948" s="15"/>
    </row>
    <row r="4949" spans="5:9" s="196" customFormat="1">
      <c r="E4949" s="197"/>
      <c r="F4949" s="15"/>
      <c r="G4949" s="198"/>
      <c r="I4949" s="15"/>
    </row>
    <row r="4950" spans="5:9" s="196" customFormat="1">
      <c r="E4950" s="197"/>
      <c r="F4950" s="15"/>
      <c r="G4950" s="198"/>
      <c r="I4950" s="15"/>
    </row>
    <row r="4951" spans="5:9" s="196" customFormat="1">
      <c r="E4951" s="197"/>
      <c r="F4951" s="15"/>
      <c r="G4951" s="198"/>
      <c r="I4951" s="15"/>
    </row>
    <row r="4952" spans="5:9" s="196" customFormat="1">
      <c r="E4952" s="197"/>
      <c r="F4952" s="15"/>
      <c r="G4952" s="198"/>
      <c r="I4952" s="15"/>
    </row>
    <row r="4953" spans="5:9" s="196" customFormat="1">
      <c r="E4953" s="197"/>
      <c r="F4953" s="15"/>
      <c r="G4953" s="198"/>
      <c r="I4953" s="15"/>
    </row>
    <row r="4954" spans="5:9" s="196" customFormat="1">
      <c r="E4954" s="197"/>
      <c r="F4954" s="15"/>
      <c r="G4954" s="198"/>
      <c r="I4954" s="15"/>
    </row>
    <row r="4955" spans="5:9" s="196" customFormat="1">
      <c r="E4955" s="197"/>
      <c r="F4955" s="15"/>
      <c r="G4955" s="198"/>
      <c r="I4955" s="15"/>
    </row>
    <row r="4956" spans="5:9" s="196" customFormat="1">
      <c r="E4956" s="197"/>
      <c r="F4956" s="15"/>
      <c r="G4956" s="198"/>
      <c r="I4956" s="15"/>
    </row>
    <row r="4957" spans="5:9" s="196" customFormat="1">
      <c r="E4957" s="197"/>
      <c r="F4957" s="15"/>
      <c r="G4957" s="198"/>
      <c r="I4957" s="15"/>
    </row>
    <row r="4958" spans="5:9" s="196" customFormat="1">
      <c r="E4958" s="197"/>
      <c r="F4958" s="15"/>
      <c r="G4958" s="198"/>
      <c r="I4958" s="15"/>
    </row>
    <row r="4959" spans="5:9" s="196" customFormat="1">
      <c r="E4959" s="197"/>
      <c r="F4959" s="15"/>
      <c r="G4959" s="198"/>
      <c r="I4959" s="15"/>
    </row>
    <row r="4960" spans="5:9" s="196" customFormat="1">
      <c r="E4960" s="197"/>
      <c r="F4960" s="15"/>
      <c r="G4960" s="198"/>
      <c r="I4960" s="15"/>
    </row>
    <row r="4961" spans="5:9" s="196" customFormat="1">
      <c r="E4961" s="197"/>
      <c r="F4961" s="15"/>
      <c r="G4961" s="198"/>
      <c r="I4961" s="15"/>
    </row>
    <row r="4962" spans="5:9" s="196" customFormat="1">
      <c r="E4962" s="197"/>
      <c r="F4962" s="15"/>
      <c r="G4962" s="198"/>
      <c r="I4962" s="15"/>
    </row>
    <row r="4963" spans="5:9" s="196" customFormat="1">
      <c r="E4963" s="197"/>
      <c r="F4963" s="15"/>
      <c r="G4963" s="198"/>
      <c r="I4963" s="15"/>
    </row>
    <row r="4964" spans="5:9" s="196" customFormat="1">
      <c r="E4964" s="197"/>
      <c r="F4964" s="15"/>
      <c r="G4964" s="198"/>
      <c r="I4964" s="15"/>
    </row>
    <row r="4965" spans="5:9" s="196" customFormat="1">
      <c r="E4965" s="197"/>
      <c r="F4965" s="15"/>
      <c r="G4965" s="198"/>
      <c r="I4965" s="15"/>
    </row>
    <row r="4966" spans="5:9" s="196" customFormat="1">
      <c r="E4966" s="197"/>
      <c r="F4966" s="15"/>
      <c r="G4966" s="198"/>
      <c r="I4966" s="15"/>
    </row>
    <row r="4967" spans="5:9" s="196" customFormat="1">
      <c r="E4967" s="197"/>
      <c r="F4967" s="15"/>
      <c r="G4967" s="198"/>
      <c r="I4967" s="15"/>
    </row>
    <row r="4968" spans="5:9" s="196" customFormat="1">
      <c r="E4968" s="197"/>
      <c r="F4968" s="15"/>
      <c r="G4968" s="198"/>
      <c r="I4968" s="15"/>
    </row>
    <row r="4969" spans="5:9" s="196" customFormat="1">
      <c r="E4969" s="197"/>
      <c r="F4969" s="15"/>
      <c r="G4969" s="198"/>
      <c r="I4969" s="15"/>
    </row>
    <row r="4970" spans="5:9" s="196" customFormat="1">
      <c r="E4970" s="197"/>
      <c r="F4970" s="15"/>
      <c r="G4970" s="198"/>
      <c r="I4970" s="15"/>
    </row>
    <row r="4971" spans="5:9" s="196" customFormat="1">
      <c r="E4971" s="197"/>
      <c r="F4971" s="15"/>
      <c r="G4971" s="198"/>
      <c r="I4971" s="15"/>
    </row>
    <row r="4972" spans="5:9" s="196" customFormat="1">
      <c r="E4972" s="197"/>
      <c r="F4972" s="15"/>
      <c r="G4972" s="198"/>
      <c r="I4972" s="15"/>
    </row>
    <row r="4973" spans="5:9" s="196" customFormat="1">
      <c r="E4973" s="197"/>
      <c r="F4973" s="15"/>
      <c r="G4973" s="198"/>
      <c r="I4973" s="15"/>
    </row>
    <row r="4974" spans="5:9" s="196" customFormat="1">
      <c r="E4974" s="197"/>
      <c r="F4974" s="15"/>
      <c r="G4974" s="198"/>
      <c r="I4974" s="15"/>
    </row>
    <row r="4975" spans="5:9" s="196" customFormat="1">
      <c r="E4975" s="197"/>
      <c r="F4975" s="15"/>
      <c r="G4975" s="198"/>
      <c r="I4975" s="15"/>
    </row>
    <row r="4976" spans="5:9" s="196" customFormat="1">
      <c r="E4976" s="197"/>
      <c r="F4976" s="15"/>
      <c r="G4976" s="198"/>
      <c r="I4976" s="15"/>
    </row>
    <row r="4977" spans="5:9" s="196" customFormat="1">
      <c r="E4977" s="197"/>
      <c r="F4977" s="15"/>
      <c r="G4977" s="198"/>
      <c r="I4977" s="15"/>
    </row>
    <row r="4978" spans="5:9" s="196" customFormat="1">
      <c r="E4978" s="197"/>
      <c r="F4978" s="15"/>
      <c r="G4978" s="198"/>
      <c r="I4978" s="15"/>
    </row>
    <row r="4979" spans="5:9" s="196" customFormat="1">
      <c r="E4979" s="197"/>
      <c r="F4979" s="15"/>
      <c r="G4979" s="198"/>
      <c r="I4979" s="15"/>
    </row>
    <row r="4980" spans="5:9" s="196" customFormat="1">
      <c r="E4980" s="197"/>
      <c r="F4980" s="15"/>
      <c r="G4980" s="198"/>
      <c r="I4980" s="15"/>
    </row>
    <row r="4981" spans="5:9" s="196" customFormat="1">
      <c r="E4981" s="197"/>
      <c r="F4981" s="15"/>
      <c r="G4981" s="198"/>
      <c r="I4981" s="15"/>
    </row>
    <row r="4982" spans="5:9" s="196" customFormat="1">
      <c r="E4982" s="197"/>
      <c r="F4982" s="15"/>
      <c r="G4982" s="198"/>
      <c r="I4982" s="15"/>
    </row>
    <row r="4983" spans="5:9" s="196" customFormat="1">
      <c r="E4983" s="197"/>
      <c r="F4983" s="15"/>
      <c r="G4983" s="198"/>
      <c r="I4983" s="15"/>
    </row>
    <row r="4984" spans="5:9" s="196" customFormat="1">
      <c r="E4984" s="197"/>
      <c r="F4984" s="15"/>
      <c r="G4984" s="198"/>
      <c r="I4984" s="15"/>
    </row>
    <row r="4985" spans="5:9" s="196" customFormat="1">
      <c r="E4985" s="197"/>
      <c r="F4985" s="15"/>
      <c r="G4985" s="198"/>
      <c r="I4985" s="15"/>
    </row>
    <row r="4986" spans="5:9" s="196" customFormat="1">
      <c r="E4986" s="197"/>
      <c r="F4986" s="15"/>
      <c r="G4986" s="198"/>
      <c r="I4986" s="15"/>
    </row>
    <row r="4987" spans="5:9" s="196" customFormat="1">
      <c r="E4987" s="197"/>
      <c r="F4987" s="15"/>
      <c r="G4987" s="198"/>
      <c r="I4987" s="15"/>
    </row>
    <row r="4988" spans="5:9" s="196" customFormat="1">
      <c r="E4988" s="197"/>
      <c r="F4988" s="15"/>
      <c r="G4988" s="198"/>
      <c r="I4988" s="15"/>
    </row>
    <row r="4989" spans="5:9" s="196" customFormat="1">
      <c r="E4989" s="197"/>
      <c r="F4989" s="15"/>
      <c r="G4989" s="198"/>
      <c r="I4989" s="15"/>
    </row>
    <row r="4990" spans="5:9" s="196" customFormat="1">
      <c r="E4990" s="197"/>
      <c r="F4990" s="15"/>
      <c r="G4990" s="198"/>
      <c r="I4990" s="15"/>
    </row>
    <row r="4991" spans="5:9" s="196" customFormat="1">
      <c r="E4991" s="197"/>
      <c r="F4991" s="15"/>
      <c r="G4991" s="198"/>
      <c r="I4991" s="15"/>
    </row>
    <row r="4992" spans="5:9" s="196" customFormat="1">
      <c r="E4992" s="197"/>
      <c r="F4992" s="15"/>
      <c r="G4992" s="198"/>
      <c r="I4992" s="15"/>
    </row>
    <row r="4993" spans="5:9" s="196" customFormat="1">
      <c r="E4993" s="197"/>
      <c r="F4993" s="15"/>
      <c r="G4993" s="198"/>
      <c r="I4993" s="15"/>
    </row>
    <row r="4994" spans="5:9" s="196" customFormat="1">
      <c r="E4994" s="197"/>
      <c r="F4994" s="15"/>
      <c r="G4994" s="198"/>
      <c r="I4994" s="15"/>
    </row>
    <row r="4995" spans="5:9" s="196" customFormat="1">
      <c r="E4995" s="197"/>
      <c r="F4995" s="15"/>
      <c r="G4995" s="198"/>
      <c r="I4995" s="15"/>
    </row>
    <row r="4996" spans="5:9" s="196" customFormat="1">
      <c r="E4996" s="197"/>
      <c r="F4996" s="15"/>
      <c r="G4996" s="198"/>
      <c r="I4996" s="15"/>
    </row>
    <row r="4997" spans="5:9" s="196" customFormat="1">
      <c r="E4997" s="197"/>
      <c r="F4997" s="15"/>
      <c r="G4997" s="198"/>
      <c r="I4997" s="15"/>
    </row>
    <row r="4998" spans="5:9" s="196" customFormat="1">
      <c r="E4998" s="197"/>
      <c r="F4998" s="15"/>
      <c r="G4998" s="198"/>
      <c r="I4998" s="15"/>
    </row>
    <row r="4999" spans="5:9" s="196" customFormat="1">
      <c r="E4999" s="197"/>
      <c r="F4999" s="15"/>
      <c r="G4999" s="198"/>
      <c r="I4999" s="15"/>
    </row>
    <row r="5000" spans="5:9" s="196" customFormat="1">
      <c r="E5000" s="197"/>
      <c r="F5000" s="15"/>
      <c r="G5000" s="198"/>
      <c r="I5000" s="15"/>
    </row>
    <row r="5001" spans="5:9" s="196" customFormat="1">
      <c r="E5001" s="197"/>
      <c r="F5001" s="15"/>
      <c r="G5001" s="198"/>
      <c r="I5001" s="15"/>
    </row>
    <row r="5002" spans="5:9" s="196" customFormat="1">
      <c r="E5002" s="197"/>
      <c r="F5002" s="15"/>
      <c r="G5002" s="198"/>
      <c r="I5002" s="15"/>
    </row>
    <row r="5003" spans="5:9" s="196" customFormat="1">
      <c r="E5003" s="197"/>
      <c r="F5003" s="15"/>
      <c r="G5003" s="198"/>
      <c r="I5003" s="15"/>
    </row>
    <row r="5004" spans="5:9" s="196" customFormat="1">
      <c r="E5004" s="197"/>
      <c r="F5004" s="15"/>
      <c r="G5004" s="198"/>
      <c r="I5004" s="15"/>
    </row>
    <row r="5005" spans="5:9" s="196" customFormat="1">
      <c r="E5005" s="197"/>
      <c r="F5005" s="15"/>
      <c r="G5005" s="198"/>
      <c r="I5005" s="15"/>
    </row>
    <row r="5006" spans="5:9" s="196" customFormat="1">
      <c r="E5006" s="197"/>
      <c r="F5006" s="15"/>
      <c r="G5006" s="198"/>
      <c r="I5006" s="15"/>
    </row>
    <row r="5007" spans="5:9" s="196" customFormat="1">
      <c r="E5007" s="197"/>
      <c r="F5007" s="15"/>
      <c r="G5007" s="198"/>
      <c r="I5007" s="15"/>
    </row>
    <row r="5008" spans="5:9" s="196" customFormat="1">
      <c r="E5008" s="197"/>
      <c r="F5008" s="15"/>
      <c r="G5008" s="198"/>
      <c r="I5008" s="15"/>
    </row>
    <row r="5009" spans="5:9" s="196" customFormat="1">
      <c r="E5009" s="197"/>
      <c r="F5009" s="15"/>
      <c r="G5009" s="198"/>
      <c r="I5009" s="15"/>
    </row>
    <row r="5010" spans="5:9" s="196" customFormat="1">
      <c r="E5010" s="197"/>
      <c r="F5010" s="15"/>
      <c r="G5010" s="198"/>
      <c r="I5010" s="15"/>
    </row>
    <row r="5011" spans="5:9" s="196" customFormat="1">
      <c r="E5011" s="197"/>
      <c r="F5011" s="15"/>
      <c r="G5011" s="198"/>
      <c r="I5011" s="15"/>
    </row>
    <row r="5012" spans="5:9" s="196" customFormat="1">
      <c r="E5012" s="197"/>
      <c r="F5012" s="15"/>
      <c r="G5012" s="198"/>
      <c r="I5012" s="15"/>
    </row>
    <row r="5013" spans="5:9" s="196" customFormat="1">
      <c r="E5013" s="197"/>
      <c r="F5013" s="15"/>
      <c r="G5013" s="198"/>
      <c r="I5013" s="15"/>
    </row>
    <row r="5014" spans="5:9" s="196" customFormat="1">
      <c r="E5014" s="197"/>
      <c r="F5014" s="15"/>
      <c r="G5014" s="198"/>
      <c r="I5014" s="15"/>
    </row>
    <row r="5015" spans="5:9" s="196" customFormat="1">
      <c r="E5015" s="197"/>
      <c r="F5015" s="15"/>
      <c r="G5015" s="198"/>
      <c r="I5015" s="15"/>
    </row>
    <row r="5016" spans="5:9" s="196" customFormat="1">
      <c r="E5016" s="197"/>
      <c r="F5016" s="15"/>
      <c r="G5016" s="198"/>
      <c r="I5016" s="15"/>
    </row>
    <row r="5017" spans="5:9" s="196" customFormat="1">
      <c r="E5017" s="197"/>
      <c r="F5017" s="15"/>
      <c r="G5017" s="198"/>
      <c r="I5017" s="15"/>
    </row>
    <row r="5018" spans="5:9" s="196" customFormat="1">
      <c r="E5018" s="197"/>
      <c r="F5018" s="15"/>
      <c r="G5018" s="198"/>
      <c r="I5018" s="15"/>
    </row>
    <row r="5019" spans="5:9" s="196" customFormat="1">
      <c r="E5019" s="197"/>
      <c r="F5019" s="15"/>
      <c r="G5019" s="198"/>
      <c r="I5019" s="15"/>
    </row>
    <row r="5020" spans="5:9" s="196" customFormat="1">
      <c r="E5020" s="197"/>
      <c r="F5020" s="15"/>
      <c r="G5020" s="198"/>
      <c r="I5020" s="15"/>
    </row>
    <row r="5021" spans="5:9" s="196" customFormat="1">
      <c r="E5021" s="197"/>
      <c r="F5021" s="15"/>
      <c r="G5021" s="198"/>
      <c r="I5021" s="15"/>
    </row>
    <row r="5022" spans="5:9" s="196" customFormat="1">
      <c r="E5022" s="197"/>
      <c r="F5022" s="15"/>
      <c r="G5022" s="198"/>
      <c r="I5022" s="15"/>
    </row>
    <row r="5023" spans="5:9" s="196" customFormat="1">
      <c r="E5023" s="197"/>
      <c r="F5023" s="15"/>
      <c r="G5023" s="198"/>
      <c r="I5023" s="15"/>
    </row>
    <row r="5024" spans="5:9" s="196" customFormat="1">
      <c r="E5024" s="197"/>
      <c r="F5024" s="15"/>
      <c r="G5024" s="198"/>
      <c r="I5024" s="15"/>
    </row>
    <row r="5025" spans="5:9" s="196" customFormat="1">
      <c r="E5025" s="197"/>
      <c r="F5025" s="15"/>
      <c r="G5025" s="198"/>
      <c r="I5025" s="15"/>
    </row>
    <row r="5026" spans="5:9" s="196" customFormat="1">
      <c r="E5026" s="197"/>
      <c r="F5026" s="15"/>
      <c r="G5026" s="198"/>
      <c r="I5026" s="15"/>
    </row>
    <row r="5027" spans="5:9" s="196" customFormat="1">
      <c r="E5027" s="197"/>
      <c r="F5027" s="15"/>
      <c r="G5027" s="198"/>
      <c r="I5027" s="15"/>
    </row>
    <row r="5028" spans="5:9" s="196" customFormat="1">
      <c r="E5028" s="197"/>
      <c r="F5028" s="15"/>
      <c r="G5028" s="198"/>
      <c r="I5028" s="15"/>
    </row>
    <row r="5029" spans="5:9" s="196" customFormat="1">
      <c r="E5029" s="197"/>
      <c r="F5029" s="15"/>
      <c r="G5029" s="198"/>
      <c r="I5029" s="15"/>
    </row>
    <row r="5030" spans="5:9" s="196" customFormat="1">
      <c r="E5030" s="197"/>
      <c r="F5030" s="15"/>
      <c r="G5030" s="198"/>
      <c r="I5030" s="15"/>
    </row>
    <row r="5031" spans="5:9" s="196" customFormat="1">
      <c r="E5031" s="197"/>
      <c r="F5031" s="15"/>
      <c r="G5031" s="198"/>
      <c r="I5031" s="15"/>
    </row>
    <row r="5032" spans="5:9" s="196" customFormat="1">
      <c r="E5032" s="197"/>
      <c r="F5032" s="15"/>
      <c r="G5032" s="198"/>
      <c r="I5032" s="15"/>
    </row>
    <row r="5033" spans="5:9" s="196" customFormat="1">
      <c r="E5033" s="197"/>
      <c r="F5033" s="15"/>
      <c r="G5033" s="198"/>
      <c r="I5033" s="15"/>
    </row>
    <row r="5034" spans="5:9" s="196" customFormat="1">
      <c r="E5034" s="197"/>
      <c r="F5034" s="15"/>
      <c r="G5034" s="198"/>
      <c r="I5034" s="15"/>
    </row>
    <row r="5035" spans="5:9" s="196" customFormat="1">
      <c r="E5035" s="197"/>
      <c r="F5035" s="15"/>
      <c r="G5035" s="198"/>
      <c r="I5035" s="15"/>
    </row>
    <row r="5036" spans="5:9" s="196" customFormat="1">
      <c r="E5036" s="197"/>
      <c r="F5036" s="15"/>
      <c r="G5036" s="198"/>
      <c r="I5036" s="15"/>
    </row>
    <row r="5037" spans="5:9" s="196" customFormat="1">
      <c r="E5037" s="197"/>
      <c r="F5037" s="15"/>
      <c r="G5037" s="198"/>
      <c r="I5037" s="15"/>
    </row>
    <row r="5038" spans="5:9" s="196" customFormat="1">
      <c r="E5038" s="197"/>
      <c r="F5038" s="15"/>
      <c r="G5038" s="198"/>
      <c r="I5038" s="15"/>
    </row>
    <row r="5039" spans="5:9" s="196" customFormat="1">
      <c r="E5039" s="197"/>
      <c r="F5039" s="15"/>
      <c r="G5039" s="198"/>
      <c r="I5039" s="15"/>
    </row>
    <row r="5040" spans="5:9" s="196" customFormat="1">
      <c r="E5040" s="197"/>
      <c r="F5040" s="15"/>
      <c r="G5040" s="198"/>
      <c r="I5040" s="15"/>
    </row>
    <row r="5041" spans="5:9" s="196" customFormat="1">
      <c r="E5041" s="197"/>
      <c r="F5041" s="15"/>
      <c r="G5041" s="198"/>
      <c r="I5041" s="15"/>
    </row>
    <row r="5042" spans="5:9" s="196" customFormat="1">
      <c r="E5042" s="197"/>
      <c r="F5042" s="15"/>
      <c r="G5042" s="198"/>
      <c r="I5042" s="15"/>
    </row>
    <row r="5043" spans="5:9" s="196" customFormat="1">
      <c r="E5043" s="197"/>
      <c r="F5043" s="15"/>
      <c r="G5043" s="198"/>
      <c r="I5043" s="15"/>
    </row>
    <row r="5044" spans="5:9" s="196" customFormat="1">
      <c r="E5044" s="197"/>
      <c r="F5044" s="15"/>
      <c r="G5044" s="198"/>
      <c r="I5044" s="15"/>
    </row>
    <row r="5045" spans="5:9" s="196" customFormat="1">
      <c r="E5045" s="197"/>
      <c r="F5045" s="15"/>
      <c r="G5045" s="198"/>
      <c r="I5045" s="15"/>
    </row>
    <row r="5046" spans="5:9" s="196" customFormat="1">
      <c r="E5046" s="197"/>
      <c r="F5046" s="15"/>
      <c r="G5046" s="198"/>
      <c r="I5046" s="15"/>
    </row>
    <row r="5047" spans="5:9" s="196" customFormat="1">
      <c r="E5047" s="197"/>
      <c r="F5047" s="15"/>
      <c r="G5047" s="198"/>
      <c r="I5047" s="15"/>
    </row>
    <row r="5048" spans="5:9" s="196" customFormat="1">
      <c r="E5048" s="197"/>
      <c r="F5048" s="15"/>
      <c r="G5048" s="198"/>
      <c r="I5048" s="15"/>
    </row>
    <row r="5049" spans="5:9" s="196" customFormat="1">
      <c r="E5049" s="197"/>
      <c r="F5049" s="15"/>
      <c r="G5049" s="198"/>
      <c r="I5049" s="15"/>
    </row>
    <row r="5050" spans="5:9" s="196" customFormat="1">
      <c r="E5050" s="197"/>
      <c r="F5050" s="15"/>
      <c r="G5050" s="198"/>
      <c r="I5050" s="15"/>
    </row>
    <row r="5051" spans="5:9" s="196" customFormat="1">
      <c r="E5051" s="197"/>
      <c r="F5051" s="15"/>
      <c r="G5051" s="198"/>
      <c r="I5051" s="15"/>
    </row>
    <row r="5052" spans="5:9" s="196" customFormat="1">
      <c r="E5052" s="197"/>
      <c r="F5052" s="15"/>
      <c r="G5052" s="198"/>
      <c r="I5052" s="15"/>
    </row>
    <row r="5053" spans="5:9" s="196" customFormat="1">
      <c r="E5053" s="197"/>
      <c r="F5053" s="15"/>
      <c r="G5053" s="198"/>
      <c r="I5053" s="15"/>
    </row>
    <row r="5054" spans="5:9" s="196" customFormat="1">
      <c r="E5054" s="197"/>
      <c r="F5054" s="15"/>
      <c r="G5054" s="198"/>
      <c r="I5054" s="15"/>
    </row>
    <row r="5055" spans="5:9" s="196" customFormat="1">
      <c r="E5055" s="197"/>
      <c r="F5055" s="15"/>
      <c r="G5055" s="198"/>
      <c r="I5055" s="15"/>
    </row>
    <row r="5056" spans="5:9" s="196" customFormat="1">
      <c r="E5056" s="197"/>
      <c r="F5056" s="15"/>
      <c r="G5056" s="198"/>
      <c r="I5056" s="15"/>
    </row>
    <row r="5057" spans="5:9" s="196" customFormat="1">
      <c r="E5057" s="197"/>
      <c r="F5057" s="15"/>
      <c r="G5057" s="198"/>
      <c r="I5057" s="15"/>
    </row>
    <row r="5058" spans="5:9" s="196" customFormat="1">
      <c r="E5058" s="197"/>
      <c r="F5058" s="15"/>
      <c r="G5058" s="198"/>
      <c r="I5058" s="15"/>
    </row>
    <row r="5059" spans="5:9" s="196" customFormat="1">
      <c r="E5059" s="197"/>
      <c r="F5059" s="15"/>
      <c r="G5059" s="198"/>
      <c r="I5059" s="15"/>
    </row>
    <row r="5060" spans="5:9" s="196" customFormat="1">
      <c r="E5060" s="197"/>
      <c r="F5060" s="15"/>
      <c r="G5060" s="198"/>
      <c r="I5060" s="15"/>
    </row>
    <row r="5061" spans="5:9" s="196" customFormat="1">
      <c r="E5061" s="197"/>
      <c r="F5061" s="15"/>
      <c r="G5061" s="198"/>
      <c r="I5061" s="15"/>
    </row>
    <row r="5062" spans="5:9" s="196" customFormat="1">
      <c r="E5062" s="197"/>
      <c r="F5062" s="15"/>
      <c r="G5062" s="198"/>
      <c r="I5062" s="15"/>
    </row>
    <row r="5063" spans="5:9" s="196" customFormat="1">
      <c r="E5063" s="197"/>
      <c r="F5063" s="15"/>
      <c r="G5063" s="198"/>
      <c r="I5063" s="15"/>
    </row>
    <row r="5064" spans="5:9" s="196" customFormat="1">
      <c r="E5064" s="197"/>
      <c r="F5064" s="15"/>
      <c r="G5064" s="198"/>
      <c r="I5064" s="15"/>
    </row>
    <row r="5065" spans="5:9" s="196" customFormat="1">
      <c r="E5065" s="197"/>
      <c r="F5065" s="15"/>
      <c r="G5065" s="198"/>
      <c r="I5065" s="15"/>
    </row>
    <row r="5066" spans="5:9" s="196" customFormat="1">
      <c r="E5066" s="197"/>
      <c r="F5066" s="15"/>
      <c r="G5066" s="198"/>
      <c r="I5066" s="15"/>
    </row>
    <row r="5067" spans="5:9" s="196" customFormat="1">
      <c r="E5067" s="197"/>
      <c r="F5067" s="15"/>
      <c r="G5067" s="198"/>
      <c r="I5067" s="15"/>
    </row>
    <row r="5068" spans="5:9" s="196" customFormat="1">
      <c r="E5068" s="197"/>
      <c r="F5068" s="15"/>
      <c r="G5068" s="198"/>
      <c r="I5068" s="15"/>
    </row>
    <row r="5069" spans="5:9" s="196" customFormat="1">
      <c r="E5069" s="197"/>
      <c r="F5069" s="15"/>
      <c r="G5069" s="198"/>
      <c r="I5069" s="15"/>
    </row>
    <row r="5070" spans="5:9" s="196" customFormat="1">
      <c r="E5070" s="197"/>
      <c r="F5070" s="15"/>
      <c r="G5070" s="198"/>
      <c r="I5070" s="15"/>
    </row>
    <row r="5071" spans="5:9" s="196" customFormat="1">
      <c r="E5071" s="197"/>
      <c r="F5071" s="15"/>
      <c r="G5071" s="198"/>
      <c r="I5071" s="15"/>
    </row>
    <row r="5072" spans="5:9" s="196" customFormat="1">
      <c r="E5072" s="197"/>
      <c r="F5072" s="15"/>
      <c r="G5072" s="198"/>
      <c r="I5072" s="15"/>
    </row>
    <row r="5073" spans="5:9" s="196" customFormat="1">
      <c r="E5073" s="197"/>
      <c r="F5073" s="15"/>
      <c r="G5073" s="198"/>
      <c r="I5073" s="15"/>
    </row>
    <row r="5074" spans="5:9" s="196" customFormat="1">
      <c r="E5074" s="197"/>
      <c r="F5074" s="15"/>
      <c r="G5074" s="198"/>
      <c r="I5074" s="15"/>
    </row>
    <row r="5075" spans="5:9" s="196" customFormat="1">
      <c r="E5075" s="197"/>
      <c r="F5075" s="15"/>
      <c r="G5075" s="198"/>
      <c r="I5075" s="15"/>
    </row>
    <row r="5076" spans="5:9" s="196" customFormat="1">
      <c r="E5076" s="197"/>
      <c r="F5076" s="15"/>
      <c r="G5076" s="198"/>
      <c r="I5076" s="15"/>
    </row>
    <row r="5077" spans="5:9" s="196" customFormat="1">
      <c r="E5077" s="197"/>
      <c r="F5077" s="15"/>
      <c r="G5077" s="198"/>
      <c r="I5077" s="15"/>
    </row>
    <row r="5078" spans="5:9" s="196" customFormat="1">
      <c r="E5078" s="197"/>
      <c r="F5078" s="15"/>
      <c r="G5078" s="198"/>
      <c r="I5078" s="15"/>
    </row>
    <row r="5079" spans="5:9" s="196" customFormat="1">
      <c r="E5079" s="197"/>
      <c r="F5079" s="15"/>
      <c r="G5079" s="198"/>
      <c r="I5079" s="15"/>
    </row>
    <row r="5080" spans="5:9" s="196" customFormat="1">
      <c r="E5080" s="197"/>
      <c r="F5080" s="15"/>
      <c r="G5080" s="198"/>
      <c r="I5080" s="15"/>
    </row>
    <row r="5081" spans="5:9" s="196" customFormat="1">
      <c r="E5081" s="197"/>
      <c r="F5081" s="15"/>
      <c r="G5081" s="198"/>
      <c r="I5081" s="15"/>
    </row>
    <row r="5082" spans="5:9" s="196" customFormat="1">
      <c r="E5082" s="197"/>
      <c r="F5082" s="15"/>
      <c r="G5082" s="198"/>
      <c r="I5082" s="15"/>
    </row>
    <row r="5083" spans="5:9" s="196" customFormat="1">
      <c r="E5083" s="197"/>
      <c r="F5083" s="15"/>
      <c r="G5083" s="198"/>
      <c r="I5083" s="15"/>
    </row>
    <row r="5084" spans="5:9" s="196" customFormat="1">
      <c r="E5084" s="197"/>
      <c r="F5084" s="15"/>
      <c r="G5084" s="198"/>
      <c r="I5084" s="15"/>
    </row>
    <row r="5085" spans="5:9" s="196" customFormat="1">
      <c r="E5085" s="197"/>
      <c r="F5085" s="15"/>
      <c r="G5085" s="198"/>
      <c r="I5085" s="15"/>
    </row>
    <row r="5086" spans="5:9" s="196" customFormat="1">
      <c r="E5086" s="197"/>
      <c r="F5086" s="15"/>
      <c r="G5086" s="198"/>
      <c r="I5086" s="15"/>
    </row>
    <row r="5087" spans="5:9" s="196" customFormat="1">
      <c r="E5087" s="197"/>
      <c r="F5087" s="15"/>
      <c r="G5087" s="198"/>
      <c r="I5087" s="15"/>
    </row>
    <row r="5088" spans="5:9" s="196" customFormat="1">
      <c r="E5088" s="197"/>
      <c r="F5088" s="15"/>
      <c r="G5088" s="198"/>
      <c r="I5088" s="15"/>
    </row>
    <row r="5089" spans="5:9" s="196" customFormat="1">
      <c r="E5089" s="197"/>
      <c r="F5089" s="15"/>
      <c r="G5089" s="198"/>
      <c r="I5089" s="15"/>
    </row>
    <row r="5090" spans="5:9" s="196" customFormat="1">
      <c r="E5090" s="197"/>
      <c r="F5090" s="15"/>
      <c r="G5090" s="198"/>
      <c r="I5090" s="15"/>
    </row>
    <row r="5091" spans="5:9" s="196" customFormat="1">
      <c r="E5091" s="197"/>
      <c r="F5091" s="15"/>
      <c r="G5091" s="198"/>
      <c r="I5091" s="15"/>
    </row>
    <row r="5092" spans="5:9" s="196" customFormat="1">
      <c r="E5092" s="197"/>
      <c r="F5092" s="15"/>
      <c r="G5092" s="198"/>
      <c r="I5092" s="15"/>
    </row>
    <row r="5093" spans="5:9" s="196" customFormat="1">
      <c r="E5093" s="197"/>
      <c r="F5093" s="15"/>
      <c r="G5093" s="198"/>
      <c r="I5093" s="15"/>
    </row>
    <row r="5094" spans="5:9" s="196" customFormat="1">
      <c r="E5094" s="197"/>
      <c r="F5094" s="15"/>
      <c r="G5094" s="198"/>
      <c r="I5094" s="15"/>
    </row>
    <row r="5095" spans="5:9" s="196" customFormat="1">
      <c r="E5095" s="197"/>
      <c r="F5095" s="15"/>
      <c r="G5095" s="198"/>
      <c r="I5095" s="15"/>
    </row>
    <row r="5096" spans="5:9" s="196" customFormat="1">
      <c r="E5096" s="197"/>
      <c r="F5096" s="15"/>
      <c r="G5096" s="198"/>
      <c r="I5096" s="15"/>
    </row>
    <row r="5097" spans="5:9" s="196" customFormat="1">
      <c r="E5097" s="197"/>
      <c r="F5097" s="15"/>
      <c r="G5097" s="198"/>
      <c r="I5097" s="15"/>
    </row>
    <row r="5098" spans="5:9" s="196" customFormat="1">
      <c r="E5098" s="197"/>
      <c r="F5098" s="15"/>
      <c r="G5098" s="198"/>
      <c r="I5098" s="15"/>
    </row>
    <row r="5099" spans="5:9" s="196" customFormat="1">
      <c r="E5099" s="197"/>
      <c r="F5099" s="15"/>
      <c r="G5099" s="198"/>
      <c r="I5099" s="15"/>
    </row>
    <row r="5100" spans="5:9" s="196" customFormat="1">
      <c r="E5100" s="197"/>
      <c r="F5100" s="15"/>
      <c r="G5100" s="198"/>
      <c r="I5100" s="15"/>
    </row>
    <row r="5101" spans="5:9" s="196" customFormat="1">
      <c r="E5101" s="197"/>
      <c r="F5101" s="15"/>
      <c r="G5101" s="198"/>
      <c r="I5101" s="15"/>
    </row>
    <row r="5102" spans="5:9" s="196" customFormat="1">
      <c r="E5102" s="197"/>
      <c r="F5102" s="15"/>
      <c r="G5102" s="198"/>
      <c r="I5102" s="15"/>
    </row>
    <row r="5103" spans="5:9" s="196" customFormat="1">
      <c r="E5103" s="197"/>
      <c r="F5103" s="15"/>
      <c r="G5103" s="198"/>
      <c r="I5103" s="15"/>
    </row>
    <row r="5104" spans="5:9" s="196" customFormat="1">
      <c r="E5104" s="197"/>
      <c r="F5104" s="15"/>
      <c r="G5104" s="198"/>
      <c r="I5104" s="15"/>
    </row>
    <row r="5105" spans="5:9" s="196" customFormat="1">
      <c r="E5105" s="197"/>
      <c r="F5105" s="15"/>
      <c r="G5105" s="198"/>
      <c r="I5105" s="15"/>
    </row>
    <row r="5106" spans="5:9" s="196" customFormat="1">
      <c r="E5106" s="197"/>
      <c r="F5106" s="15"/>
      <c r="G5106" s="198"/>
      <c r="I5106" s="15"/>
    </row>
    <row r="5107" spans="5:9" s="196" customFormat="1">
      <c r="E5107" s="197"/>
      <c r="F5107" s="15"/>
      <c r="G5107" s="198"/>
      <c r="I5107" s="15"/>
    </row>
    <row r="5108" spans="5:9" s="196" customFormat="1">
      <c r="E5108" s="197"/>
      <c r="F5108" s="15"/>
      <c r="G5108" s="198"/>
      <c r="I5108" s="15"/>
    </row>
    <row r="5109" spans="5:9" s="196" customFormat="1">
      <c r="E5109" s="197"/>
      <c r="F5109" s="15"/>
      <c r="G5109" s="198"/>
      <c r="I5109" s="15"/>
    </row>
    <row r="5110" spans="5:9" s="196" customFormat="1">
      <c r="E5110" s="197"/>
      <c r="F5110" s="15"/>
      <c r="G5110" s="198"/>
      <c r="I5110" s="15"/>
    </row>
    <row r="5111" spans="5:9" s="196" customFormat="1">
      <c r="E5111" s="197"/>
      <c r="F5111" s="15"/>
      <c r="G5111" s="198"/>
      <c r="I5111" s="15"/>
    </row>
    <row r="5112" spans="5:9" s="196" customFormat="1">
      <c r="E5112" s="197"/>
      <c r="F5112" s="15"/>
      <c r="G5112" s="198"/>
      <c r="I5112" s="15"/>
    </row>
    <row r="5113" spans="5:9" s="196" customFormat="1">
      <c r="E5113" s="197"/>
      <c r="F5113" s="15"/>
      <c r="G5113" s="198"/>
      <c r="I5113" s="15"/>
    </row>
    <row r="5114" spans="5:9" s="196" customFormat="1">
      <c r="E5114" s="197"/>
      <c r="F5114" s="15"/>
      <c r="G5114" s="198"/>
      <c r="I5114" s="15"/>
    </row>
    <row r="5115" spans="5:9" s="196" customFormat="1">
      <c r="E5115" s="197"/>
      <c r="F5115" s="15"/>
      <c r="G5115" s="198"/>
      <c r="I5115" s="15"/>
    </row>
    <row r="5116" spans="5:9" s="196" customFormat="1">
      <c r="E5116" s="197"/>
      <c r="F5116" s="15"/>
      <c r="G5116" s="198"/>
      <c r="I5116" s="15"/>
    </row>
    <row r="5117" spans="5:9" s="196" customFormat="1">
      <c r="E5117" s="197"/>
      <c r="F5117" s="15"/>
      <c r="G5117" s="198"/>
      <c r="I5117" s="15"/>
    </row>
    <row r="5118" spans="5:9" s="196" customFormat="1">
      <c r="E5118" s="197"/>
      <c r="F5118" s="15"/>
      <c r="G5118" s="198"/>
      <c r="I5118" s="15"/>
    </row>
    <row r="5119" spans="5:9" s="196" customFormat="1">
      <c r="E5119" s="197"/>
      <c r="F5119" s="15"/>
      <c r="G5119" s="198"/>
      <c r="I5119" s="15"/>
    </row>
    <row r="5120" spans="5:9" s="196" customFormat="1">
      <c r="E5120" s="197"/>
      <c r="F5120" s="15"/>
      <c r="G5120" s="198"/>
      <c r="I5120" s="15"/>
    </row>
    <row r="5121" spans="5:9" s="196" customFormat="1">
      <c r="E5121" s="197"/>
      <c r="F5121" s="15"/>
      <c r="G5121" s="198"/>
      <c r="I5121" s="15"/>
    </row>
    <row r="5122" spans="5:9" s="196" customFormat="1">
      <c r="E5122" s="197"/>
      <c r="F5122" s="15"/>
      <c r="G5122" s="198"/>
      <c r="I5122" s="15"/>
    </row>
    <row r="5123" spans="5:9" s="196" customFormat="1">
      <c r="E5123" s="197"/>
      <c r="F5123" s="15"/>
      <c r="G5123" s="198"/>
      <c r="I5123" s="15"/>
    </row>
    <row r="5124" spans="5:9" s="196" customFormat="1">
      <c r="E5124" s="197"/>
      <c r="F5124" s="15"/>
      <c r="G5124" s="198"/>
      <c r="I5124" s="15"/>
    </row>
    <row r="5125" spans="5:9" s="196" customFormat="1">
      <c r="E5125" s="197"/>
      <c r="F5125" s="15"/>
      <c r="G5125" s="198"/>
      <c r="I5125" s="15"/>
    </row>
    <row r="5126" spans="5:9" s="196" customFormat="1">
      <c r="E5126" s="197"/>
      <c r="F5126" s="15"/>
      <c r="G5126" s="198"/>
      <c r="I5126" s="15"/>
    </row>
    <row r="5127" spans="5:9" s="196" customFormat="1">
      <c r="E5127" s="197"/>
      <c r="F5127" s="15"/>
      <c r="G5127" s="198"/>
      <c r="I5127" s="15"/>
    </row>
    <row r="5128" spans="5:9" s="196" customFormat="1">
      <c r="E5128" s="197"/>
      <c r="F5128" s="15"/>
      <c r="G5128" s="198"/>
      <c r="I5128" s="15"/>
    </row>
    <row r="5129" spans="5:9" s="196" customFormat="1">
      <c r="E5129" s="197"/>
      <c r="F5129" s="15"/>
      <c r="G5129" s="198"/>
      <c r="I5129" s="15"/>
    </row>
    <row r="5130" spans="5:9" s="196" customFormat="1">
      <c r="E5130" s="197"/>
      <c r="F5130" s="15"/>
      <c r="G5130" s="198"/>
      <c r="I5130" s="15"/>
    </row>
    <row r="5131" spans="5:9" s="196" customFormat="1">
      <c r="E5131" s="197"/>
      <c r="F5131" s="15"/>
      <c r="G5131" s="198"/>
      <c r="I5131" s="15"/>
    </row>
    <row r="5132" spans="5:9" s="196" customFormat="1">
      <c r="E5132" s="197"/>
      <c r="F5132" s="15"/>
      <c r="G5132" s="198"/>
      <c r="I5132" s="15"/>
    </row>
    <row r="5133" spans="5:9" s="196" customFormat="1">
      <c r="E5133" s="197"/>
      <c r="F5133" s="15"/>
      <c r="G5133" s="198"/>
      <c r="I5133" s="15"/>
    </row>
    <row r="5134" spans="5:9" s="196" customFormat="1">
      <c r="E5134" s="197"/>
      <c r="F5134" s="15"/>
      <c r="G5134" s="198"/>
      <c r="I5134" s="15"/>
    </row>
    <row r="5135" spans="5:9" s="196" customFormat="1">
      <c r="E5135" s="197"/>
      <c r="F5135" s="15"/>
      <c r="G5135" s="198"/>
      <c r="I5135" s="15"/>
    </row>
    <row r="5136" spans="5:9" s="196" customFormat="1">
      <c r="E5136" s="197"/>
      <c r="F5136" s="15"/>
      <c r="G5136" s="198"/>
      <c r="I5136" s="15"/>
    </row>
    <row r="5137" spans="5:9" s="196" customFormat="1">
      <c r="E5137" s="197"/>
      <c r="F5137" s="15"/>
      <c r="G5137" s="198"/>
      <c r="I5137" s="15"/>
    </row>
    <row r="5138" spans="5:9" s="196" customFormat="1">
      <c r="E5138" s="197"/>
      <c r="F5138" s="15"/>
      <c r="G5138" s="198"/>
      <c r="I5138" s="15"/>
    </row>
    <row r="5139" spans="5:9" s="196" customFormat="1">
      <c r="E5139" s="197"/>
      <c r="F5139" s="15"/>
      <c r="G5139" s="198"/>
      <c r="I5139" s="15"/>
    </row>
    <row r="5140" spans="5:9" s="196" customFormat="1">
      <c r="E5140" s="197"/>
      <c r="F5140" s="15"/>
      <c r="G5140" s="198"/>
      <c r="I5140" s="15"/>
    </row>
    <row r="5141" spans="5:9" s="196" customFormat="1">
      <c r="E5141" s="197"/>
      <c r="F5141" s="15"/>
      <c r="G5141" s="198"/>
      <c r="I5141" s="15"/>
    </row>
    <row r="5142" spans="5:9" s="196" customFormat="1">
      <c r="E5142" s="197"/>
      <c r="F5142" s="15"/>
      <c r="G5142" s="198"/>
      <c r="I5142" s="15"/>
    </row>
    <row r="5143" spans="5:9" s="196" customFormat="1">
      <c r="E5143" s="197"/>
      <c r="F5143" s="15"/>
      <c r="G5143" s="198"/>
      <c r="I5143" s="15"/>
    </row>
    <row r="5144" spans="5:9" s="196" customFormat="1">
      <c r="E5144" s="197"/>
      <c r="F5144" s="15"/>
      <c r="G5144" s="198"/>
      <c r="I5144" s="15"/>
    </row>
    <row r="5145" spans="5:9" s="196" customFormat="1">
      <c r="E5145" s="197"/>
      <c r="F5145" s="15"/>
      <c r="G5145" s="198"/>
      <c r="I5145" s="15"/>
    </row>
    <row r="5146" spans="5:9" s="196" customFormat="1">
      <c r="E5146" s="197"/>
      <c r="F5146" s="15"/>
      <c r="G5146" s="198"/>
      <c r="I5146" s="15"/>
    </row>
    <row r="5147" spans="5:9" s="196" customFormat="1">
      <c r="E5147" s="197"/>
      <c r="F5147" s="15"/>
      <c r="G5147" s="198"/>
      <c r="I5147" s="15"/>
    </row>
    <row r="5148" spans="5:9" s="196" customFormat="1">
      <c r="E5148" s="197"/>
      <c r="F5148" s="15"/>
      <c r="G5148" s="198"/>
      <c r="I5148" s="15"/>
    </row>
    <row r="5149" spans="5:9" s="196" customFormat="1">
      <c r="E5149" s="197"/>
      <c r="F5149" s="15"/>
      <c r="G5149" s="198"/>
      <c r="I5149" s="15"/>
    </row>
    <row r="5150" spans="5:9" s="196" customFormat="1">
      <c r="E5150" s="197"/>
      <c r="F5150" s="15"/>
      <c r="G5150" s="198"/>
      <c r="I5150" s="15"/>
    </row>
    <row r="5151" spans="5:9" s="196" customFormat="1">
      <c r="E5151" s="197"/>
      <c r="F5151" s="15"/>
      <c r="G5151" s="198"/>
      <c r="I5151" s="15"/>
    </row>
    <row r="5152" spans="5:9" s="196" customFormat="1">
      <c r="E5152" s="197"/>
      <c r="F5152" s="15"/>
      <c r="G5152" s="198"/>
      <c r="I5152" s="15"/>
    </row>
    <row r="5153" spans="5:9" s="196" customFormat="1">
      <c r="E5153" s="197"/>
      <c r="F5153" s="15"/>
      <c r="G5153" s="198"/>
      <c r="I5153" s="15"/>
    </row>
    <row r="5154" spans="5:9" s="196" customFormat="1">
      <c r="E5154" s="197"/>
      <c r="F5154" s="15"/>
      <c r="G5154" s="198"/>
      <c r="I5154" s="15"/>
    </row>
    <row r="5155" spans="5:9" s="196" customFormat="1">
      <c r="E5155" s="197"/>
      <c r="F5155" s="15"/>
      <c r="G5155" s="198"/>
      <c r="I5155" s="15"/>
    </row>
    <row r="5156" spans="5:9" s="196" customFormat="1">
      <c r="E5156" s="197"/>
      <c r="F5156" s="15"/>
      <c r="G5156" s="198"/>
      <c r="I5156" s="15"/>
    </row>
    <row r="5157" spans="5:9" s="196" customFormat="1">
      <c r="E5157" s="197"/>
      <c r="F5157" s="15"/>
      <c r="G5157" s="198"/>
      <c r="I5157" s="15"/>
    </row>
    <row r="5158" spans="5:9" s="196" customFormat="1">
      <c r="E5158" s="197"/>
      <c r="F5158" s="15"/>
      <c r="G5158" s="198"/>
      <c r="I5158" s="15"/>
    </row>
    <row r="5159" spans="5:9" s="196" customFormat="1">
      <c r="E5159" s="197"/>
      <c r="F5159" s="15"/>
      <c r="G5159" s="198"/>
      <c r="I5159" s="15"/>
    </row>
    <row r="5160" spans="5:9" s="196" customFormat="1">
      <c r="E5160" s="197"/>
      <c r="F5160" s="15"/>
      <c r="G5160" s="198"/>
      <c r="I5160" s="15"/>
    </row>
    <row r="5161" spans="5:9" s="196" customFormat="1">
      <c r="E5161" s="197"/>
      <c r="F5161" s="15"/>
      <c r="G5161" s="198"/>
      <c r="I5161" s="15"/>
    </row>
    <row r="5162" spans="5:9" s="196" customFormat="1">
      <c r="E5162" s="197"/>
      <c r="F5162" s="15"/>
      <c r="G5162" s="198"/>
      <c r="I5162" s="15"/>
    </row>
    <row r="5163" spans="5:9" s="196" customFormat="1">
      <c r="E5163" s="197"/>
      <c r="F5163" s="15"/>
      <c r="G5163" s="198"/>
      <c r="I5163" s="15"/>
    </row>
    <row r="5164" spans="5:9" s="196" customFormat="1">
      <c r="E5164" s="197"/>
      <c r="F5164" s="15"/>
      <c r="G5164" s="198"/>
      <c r="I5164" s="15"/>
    </row>
    <row r="5165" spans="5:9" s="196" customFormat="1">
      <c r="E5165" s="197"/>
      <c r="F5165" s="15"/>
      <c r="G5165" s="198"/>
      <c r="I5165" s="15"/>
    </row>
    <row r="5166" spans="5:9" s="196" customFormat="1">
      <c r="E5166" s="197"/>
      <c r="F5166" s="15"/>
      <c r="G5166" s="198"/>
      <c r="I5166" s="15"/>
    </row>
    <row r="5167" spans="5:9" s="196" customFormat="1">
      <c r="E5167" s="197"/>
      <c r="F5167" s="15"/>
      <c r="G5167" s="198"/>
      <c r="I5167" s="15"/>
    </row>
    <row r="5168" spans="5:9" s="196" customFormat="1">
      <c r="E5168" s="197"/>
      <c r="F5168" s="15"/>
      <c r="G5168" s="198"/>
      <c r="I5168" s="15"/>
    </row>
    <row r="5169" spans="5:9" s="196" customFormat="1">
      <c r="E5169" s="197"/>
      <c r="F5169" s="15"/>
      <c r="G5169" s="198"/>
      <c r="I5169" s="15"/>
    </row>
    <row r="5170" spans="5:9" s="196" customFormat="1">
      <c r="E5170" s="197"/>
      <c r="F5170" s="15"/>
      <c r="G5170" s="198"/>
      <c r="I5170" s="15"/>
    </row>
    <row r="5171" spans="5:9" s="196" customFormat="1">
      <c r="E5171" s="197"/>
      <c r="F5171" s="15"/>
      <c r="G5171" s="198"/>
      <c r="I5171" s="15"/>
    </row>
    <row r="5172" spans="5:9" s="196" customFormat="1">
      <c r="E5172" s="197"/>
      <c r="F5172" s="15"/>
      <c r="G5172" s="198"/>
      <c r="I5172" s="15"/>
    </row>
    <row r="5173" spans="5:9" s="196" customFormat="1">
      <c r="E5173" s="197"/>
      <c r="F5173" s="15"/>
      <c r="G5173" s="198"/>
      <c r="I5173" s="15"/>
    </row>
    <row r="5174" spans="5:9" s="196" customFormat="1">
      <c r="E5174" s="197"/>
      <c r="F5174" s="15"/>
      <c r="G5174" s="198"/>
      <c r="I5174" s="15"/>
    </row>
    <row r="5175" spans="5:9" s="196" customFormat="1">
      <c r="E5175" s="197"/>
      <c r="F5175" s="15"/>
      <c r="G5175" s="198"/>
      <c r="I5175" s="15"/>
    </row>
    <row r="5176" spans="5:9" s="196" customFormat="1">
      <c r="E5176" s="197"/>
      <c r="F5176" s="15"/>
      <c r="G5176" s="198"/>
      <c r="I5176" s="15"/>
    </row>
    <row r="5177" spans="5:9" s="196" customFormat="1">
      <c r="E5177" s="197"/>
      <c r="F5177" s="15"/>
      <c r="G5177" s="198"/>
      <c r="I5177" s="15"/>
    </row>
    <row r="5178" spans="5:9" s="196" customFormat="1">
      <c r="E5178" s="197"/>
      <c r="F5178" s="15"/>
      <c r="G5178" s="198"/>
      <c r="I5178" s="15"/>
    </row>
    <row r="5179" spans="5:9" s="196" customFormat="1">
      <c r="E5179" s="197"/>
      <c r="F5179" s="15"/>
      <c r="G5179" s="198"/>
      <c r="I5179" s="15"/>
    </row>
    <row r="5180" spans="5:9" s="196" customFormat="1">
      <c r="E5180" s="197"/>
      <c r="F5180" s="15"/>
      <c r="G5180" s="198"/>
      <c r="I5180" s="15"/>
    </row>
    <row r="5181" spans="5:9" s="196" customFormat="1">
      <c r="E5181" s="197"/>
      <c r="F5181" s="15"/>
      <c r="G5181" s="198"/>
      <c r="I5181" s="15"/>
    </row>
    <row r="5182" spans="5:9" s="196" customFormat="1">
      <c r="E5182" s="197"/>
      <c r="F5182" s="15"/>
      <c r="G5182" s="198"/>
      <c r="I5182" s="15"/>
    </row>
    <row r="5183" spans="5:9" s="196" customFormat="1">
      <c r="E5183" s="197"/>
      <c r="F5183" s="15"/>
      <c r="G5183" s="198"/>
      <c r="I5183" s="15"/>
    </row>
    <row r="5184" spans="5:9" s="196" customFormat="1">
      <c r="E5184" s="197"/>
      <c r="F5184" s="15"/>
      <c r="G5184" s="198"/>
      <c r="I5184" s="15"/>
    </row>
    <row r="5185" spans="5:9" s="196" customFormat="1">
      <c r="E5185" s="197"/>
      <c r="F5185" s="15"/>
      <c r="G5185" s="198"/>
      <c r="I5185" s="15"/>
    </row>
    <row r="5186" spans="5:9" s="196" customFormat="1">
      <c r="E5186" s="197"/>
      <c r="F5186" s="15"/>
      <c r="G5186" s="198"/>
      <c r="I5186" s="15"/>
    </row>
    <row r="5187" spans="5:9" s="196" customFormat="1">
      <c r="E5187" s="197"/>
      <c r="F5187" s="15"/>
      <c r="G5187" s="198"/>
      <c r="I5187" s="15"/>
    </row>
    <row r="5188" spans="5:9" s="196" customFormat="1">
      <c r="E5188" s="197"/>
      <c r="F5188" s="15"/>
      <c r="G5188" s="198"/>
      <c r="I5188" s="15"/>
    </row>
    <row r="5189" spans="5:9" s="196" customFormat="1">
      <c r="E5189" s="197"/>
      <c r="F5189" s="15"/>
      <c r="G5189" s="198"/>
      <c r="I5189" s="15"/>
    </row>
    <row r="5190" spans="5:9" s="196" customFormat="1">
      <c r="E5190" s="197"/>
      <c r="F5190" s="15"/>
      <c r="G5190" s="198"/>
      <c r="I5190" s="15"/>
    </row>
    <row r="5191" spans="5:9" s="196" customFormat="1">
      <c r="E5191" s="197"/>
      <c r="F5191" s="15"/>
      <c r="G5191" s="198"/>
      <c r="I5191" s="15"/>
    </row>
    <row r="5192" spans="5:9" s="196" customFormat="1">
      <c r="E5192" s="197"/>
      <c r="F5192" s="15"/>
      <c r="G5192" s="198"/>
      <c r="I5192" s="15"/>
    </row>
    <row r="5193" spans="5:9" s="196" customFormat="1">
      <c r="E5193" s="197"/>
      <c r="F5193" s="15"/>
      <c r="G5193" s="198"/>
      <c r="I5193" s="15"/>
    </row>
    <row r="5194" spans="5:9" s="196" customFormat="1">
      <c r="E5194" s="197"/>
      <c r="F5194" s="15"/>
      <c r="G5194" s="198"/>
      <c r="I5194" s="15"/>
    </row>
    <row r="5195" spans="5:9" s="196" customFormat="1">
      <c r="E5195" s="197"/>
      <c r="F5195" s="15"/>
      <c r="G5195" s="198"/>
      <c r="I5195" s="15"/>
    </row>
    <row r="5196" spans="5:9" s="196" customFormat="1">
      <c r="E5196" s="197"/>
      <c r="F5196" s="15"/>
      <c r="G5196" s="198"/>
      <c r="I5196" s="15"/>
    </row>
    <row r="5197" spans="5:9" s="196" customFormat="1">
      <c r="E5197" s="197"/>
      <c r="F5197" s="15"/>
      <c r="G5197" s="198"/>
      <c r="I5197" s="15"/>
    </row>
    <row r="5198" spans="5:9" s="196" customFormat="1">
      <c r="E5198" s="197"/>
      <c r="F5198" s="15"/>
      <c r="G5198" s="198"/>
      <c r="I5198" s="15"/>
    </row>
    <row r="5199" spans="5:9" s="196" customFormat="1">
      <c r="E5199" s="197"/>
      <c r="F5199" s="15"/>
      <c r="G5199" s="198"/>
      <c r="I5199" s="15"/>
    </row>
    <row r="5200" spans="5:9" s="196" customFormat="1">
      <c r="E5200" s="197"/>
      <c r="F5200" s="15"/>
      <c r="G5200" s="198"/>
      <c r="I5200" s="15"/>
    </row>
    <row r="5201" spans="5:9" s="196" customFormat="1">
      <c r="E5201" s="197"/>
      <c r="F5201" s="15"/>
      <c r="G5201" s="198"/>
      <c r="I5201" s="15"/>
    </row>
    <row r="5202" spans="5:9" s="196" customFormat="1">
      <c r="E5202" s="197"/>
      <c r="F5202" s="15"/>
      <c r="G5202" s="198"/>
      <c r="I5202" s="15"/>
    </row>
    <row r="5203" spans="5:9" s="196" customFormat="1">
      <c r="E5203" s="197"/>
      <c r="F5203" s="15"/>
      <c r="G5203" s="198"/>
      <c r="I5203" s="15"/>
    </row>
    <row r="5204" spans="5:9" s="196" customFormat="1">
      <c r="E5204" s="197"/>
      <c r="F5204" s="15"/>
      <c r="G5204" s="198"/>
      <c r="I5204" s="15"/>
    </row>
    <row r="5205" spans="5:9" s="196" customFormat="1">
      <c r="E5205" s="197"/>
      <c r="F5205" s="15"/>
      <c r="G5205" s="198"/>
      <c r="I5205" s="15"/>
    </row>
    <row r="5206" spans="5:9" s="196" customFormat="1">
      <c r="E5206" s="197"/>
      <c r="F5206" s="15"/>
      <c r="G5206" s="198"/>
      <c r="I5206" s="15"/>
    </row>
    <row r="5207" spans="5:9" s="196" customFormat="1">
      <c r="E5207" s="197"/>
      <c r="F5207" s="15"/>
      <c r="G5207" s="198"/>
      <c r="I5207" s="15"/>
    </row>
    <row r="5208" spans="5:9" s="196" customFormat="1">
      <c r="E5208" s="197"/>
      <c r="F5208" s="15"/>
      <c r="G5208" s="198"/>
      <c r="I5208" s="15"/>
    </row>
    <row r="5209" spans="5:9" s="196" customFormat="1">
      <c r="E5209" s="197"/>
      <c r="F5209" s="15"/>
      <c r="G5209" s="198"/>
      <c r="I5209" s="15"/>
    </row>
    <row r="5210" spans="5:9" s="196" customFormat="1">
      <c r="E5210" s="197"/>
      <c r="F5210" s="15"/>
      <c r="G5210" s="198"/>
      <c r="I5210" s="15"/>
    </row>
    <row r="5211" spans="5:9" s="196" customFormat="1">
      <c r="E5211" s="197"/>
      <c r="F5211" s="15"/>
      <c r="G5211" s="198"/>
      <c r="I5211" s="15"/>
    </row>
    <row r="5212" spans="5:9" s="196" customFormat="1">
      <c r="E5212" s="197"/>
      <c r="F5212" s="15"/>
      <c r="G5212" s="198"/>
      <c r="I5212" s="15"/>
    </row>
    <row r="5213" spans="5:9" s="196" customFormat="1">
      <c r="E5213" s="197"/>
      <c r="F5213" s="15"/>
      <c r="G5213" s="198"/>
      <c r="I5213" s="15"/>
    </row>
    <row r="5214" spans="5:9" s="196" customFormat="1">
      <c r="E5214" s="197"/>
      <c r="F5214" s="15"/>
      <c r="G5214" s="198"/>
      <c r="I5214" s="15"/>
    </row>
    <row r="5215" spans="5:9" s="196" customFormat="1">
      <c r="E5215" s="197"/>
      <c r="F5215" s="15"/>
      <c r="G5215" s="198"/>
      <c r="I5215" s="15"/>
    </row>
    <row r="5216" spans="5:9" s="196" customFormat="1">
      <c r="E5216" s="197"/>
      <c r="F5216" s="15"/>
      <c r="G5216" s="198"/>
      <c r="I5216" s="15"/>
    </row>
    <row r="5217" spans="5:9" s="196" customFormat="1">
      <c r="E5217" s="197"/>
      <c r="F5217" s="15"/>
      <c r="G5217" s="198"/>
      <c r="I5217" s="15"/>
    </row>
    <row r="5218" spans="5:9" s="196" customFormat="1">
      <c r="E5218" s="197"/>
      <c r="F5218" s="15"/>
      <c r="G5218" s="198"/>
      <c r="I5218" s="15"/>
    </row>
    <row r="5219" spans="5:9" s="196" customFormat="1">
      <c r="E5219" s="197"/>
      <c r="F5219" s="15"/>
      <c r="G5219" s="198"/>
      <c r="I5219" s="15"/>
    </row>
    <row r="5220" spans="5:9" s="196" customFormat="1">
      <c r="E5220" s="197"/>
      <c r="F5220" s="15"/>
      <c r="G5220" s="198"/>
      <c r="I5220" s="15"/>
    </row>
    <row r="5221" spans="5:9" s="196" customFormat="1">
      <c r="E5221" s="197"/>
      <c r="F5221" s="15"/>
      <c r="G5221" s="198"/>
      <c r="I5221" s="15"/>
    </row>
    <row r="5222" spans="5:9" s="196" customFormat="1">
      <c r="E5222" s="197"/>
      <c r="F5222" s="15"/>
      <c r="G5222" s="198"/>
      <c r="I5222" s="15"/>
    </row>
    <row r="5223" spans="5:9" s="196" customFormat="1">
      <c r="E5223" s="197"/>
      <c r="F5223" s="15"/>
      <c r="G5223" s="198"/>
      <c r="I5223" s="15"/>
    </row>
    <row r="5224" spans="5:9" s="196" customFormat="1">
      <c r="E5224" s="197"/>
      <c r="F5224" s="15"/>
      <c r="G5224" s="198"/>
      <c r="I5224" s="15"/>
    </row>
    <row r="5225" spans="5:9" s="196" customFormat="1">
      <c r="E5225" s="197"/>
      <c r="F5225" s="15"/>
      <c r="G5225" s="198"/>
      <c r="I5225" s="15"/>
    </row>
    <row r="5226" spans="5:9" s="196" customFormat="1">
      <c r="E5226" s="197"/>
      <c r="F5226" s="15"/>
      <c r="G5226" s="198"/>
      <c r="I5226" s="15"/>
    </row>
    <row r="5227" spans="5:9" s="196" customFormat="1">
      <c r="E5227" s="197"/>
      <c r="F5227" s="15"/>
      <c r="G5227" s="198"/>
      <c r="I5227" s="15"/>
    </row>
    <row r="5228" spans="5:9" s="196" customFormat="1">
      <c r="E5228" s="197"/>
      <c r="F5228" s="15"/>
      <c r="G5228" s="198"/>
      <c r="I5228" s="15"/>
    </row>
    <row r="5229" spans="5:9" s="196" customFormat="1">
      <c r="E5229" s="197"/>
      <c r="F5229" s="15"/>
      <c r="G5229" s="198"/>
      <c r="I5229" s="15"/>
    </row>
    <row r="5230" spans="5:9" s="196" customFormat="1">
      <c r="E5230" s="197"/>
      <c r="F5230" s="15"/>
      <c r="G5230" s="198"/>
      <c r="I5230" s="15"/>
    </row>
    <row r="5231" spans="5:9" s="196" customFormat="1">
      <c r="E5231" s="197"/>
      <c r="F5231" s="15"/>
      <c r="G5231" s="198"/>
      <c r="I5231" s="15"/>
    </row>
    <row r="5232" spans="5:9" s="196" customFormat="1">
      <c r="E5232" s="197"/>
      <c r="F5232" s="15"/>
      <c r="G5232" s="198"/>
      <c r="I5232" s="15"/>
    </row>
    <row r="5233" spans="5:9" s="196" customFormat="1">
      <c r="E5233" s="197"/>
      <c r="F5233" s="15"/>
      <c r="G5233" s="198"/>
      <c r="I5233" s="15"/>
    </row>
    <row r="5234" spans="5:9" s="196" customFormat="1">
      <c r="E5234" s="197"/>
      <c r="F5234" s="15"/>
      <c r="G5234" s="198"/>
      <c r="I5234" s="15"/>
    </row>
    <row r="5235" spans="5:9" s="196" customFormat="1">
      <c r="E5235" s="197"/>
      <c r="F5235" s="15"/>
      <c r="G5235" s="198"/>
      <c r="I5235" s="15"/>
    </row>
    <row r="5236" spans="5:9" s="196" customFormat="1">
      <c r="E5236" s="197"/>
      <c r="F5236" s="15"/>
      <c r="G5236" s="198"/>
      <c r="I5236" s="15"/>
    </row>
    <row r="5237" spans="5:9" s="196" customFormat="1">
      <c r="E5237" s="197"/>
      <c r="F5237" s="15"/>
      <c r="G5237" s="198"/>
      <c r="I5237" s="15"/>
    </row>
    <row r="5238" spans="5:9" s="196" customFormat="1">
      <c r="E5238" s="197"/>
      <c r="F5238" s="15"/>
      <c r="G5238" s="198"/>
      <c r="I5238" s="15"/>
    </row>
    <row r="5239" spans="5:9" s="196" customFormat="1">
      <c r="E5239" s="197"/>
      <c r="F5239" s="15"/>
      <c r="G5239" s="198"/>
      <c r="I5239" s="15"/>
    </row>
    <row r="5240" spans="5:9" s="196" customFormat="1">
      <c r="E5240" s="197"/>
      <c r="F5240" s="15"/>
      <c r="G5240" s="198"/>
      <c r="I5240" s="15"/>
    </row>
    <row r="5241" spans="5:9" s="196" customFormat="1">
      <c r="E5241" s="197"/>
      <c r="F5241" s="15"/>
      <c r="G5241" s="198"/>
      <c r="I5241" s="15"/>
    </row>
    <row r="5242" spans="5:9" s="196" customFormat="1">
      <c r="E5242" s="197"/>
      <c r="F5242" s="15"/>
      <c r="G5242" s="198"/>
      <c r="I5242" s="15"/>
    </row>
    <row r="5243" spans="5:9" s="196" customFormat="1">
      <c r="E5243" s="197"/>
      <c r="F5243" s="15"/>
      <c r="G5243" s="198"/>
      <c r="I5243" s="15"/>
    </row>
    <row r="5244" spans="5:9" s="196" customFormat="1">
      <c r="E5244" s="197"/>
      <c r="F5244" s="15"/>
      <c r="G5244" s="198"/>
      <c r="I5244" s="15"/>
    </row>
    <row r="5245" spans="5:9" s="196" customFormat="1">
      <c r="E5245" s="197"/>
      <c r="F5245" s="15"/>
      <c r="G5245" s="198"/>
      <c r="I5245" s="15"/>
    </row>
    <row r="5246" spans="5:9" s="196" customFormat="1">
      <c r="E5246" s="197"/>
      <c r="F5246" s="15"/>
      <c r="G5246" s="198"/>
      <c r="I5246" s="15"/>
    </row>
    <row r="5247" spans="5:9" s="196" customFormat="1">
      <c r="E5247" s="197"/>
      <c r="F5247" s="15"/>
      <c r="G5247" s="198"/>
      <c r="I5247" s="15"/>
    </row>
    <row r="5248" spans="5:9" s="196" customFormat="1">
      <c r="E5248" s="197"/>
      <c r="F5248" s="15"/>
      <c r="G5248" s="198"/>
      <c r="I5248" s="15"/>
    </row>
    <row r="5249" spans="5:9" s="196" customFormat="1">
      <c r="E5249" s="197"/>
      <c r="F5249" s="15"/>
      <c r="G5249" s="198"/>
      <c r="I5249" s="15"/>
    </row>
    <row r="5250" spans="5:9" s="196" customFormat="1">
      <c r="E5250" s="197"/>
      <c r="F5250" s="15"/>
      <c r="G5250" s="198"/>
      <c r="I5250" s="15"/>
    </row>
    <row r="5251" spans="5:9" s="196" customFormat="1">
      <c r="E5251" s="197"/>
      <c r="F5251" s="15"/>
      <c r="G5251" s="198"/>
      <c r="I5251" s="15"/>
    </row>
    <row r="5252" spans="5:9" s="196" customFormat="1">
      <c r="E5252" s="197"/>
      <c r="F5252" s="15"/>
      <c r="G5252" s="198"/>
      <c r="I5252" s="15"/>
    </row>
    <row r="5253" spans="5:9" s="196" customFormat="1">
      <c r="E5253" s="197"/>
      <c r="F5253" s="15"/>
      <c r="G5253" s="198"/>
      <c r="I5253" s="15"/>
    </row>
    <row r="5254" spans="5:9" s="196" customFormat="1">
      <c r="E5254" s="197"/>
      <c r="F5254" s="15"/>
      <c r="G5254" s="198"/>
      <c r="I5254" s="15"/>
    </row>
    <row r="5255" spans="5:9" s="196" customFormat="1">
      <c r="E5255" s="197"/>
      <c r="F5255" s="15"/>
      <c r="G5255" s="198"/>
      <c r="I5255" s="15"/>
    </row>
    <row r="5256" spans="5:9" s="196" customFormat="1">
      <c r="E5256" s="197"/>
      <c r="F5256" s="15"/>
      <c r="G5256" s="198"/>
      <c r="I5256" s="15"/>
    </row>
    <row r="5257" spans="5:9" s="196" customFormat="1">
      <c r="E5257" s="197"/>
      <c r="F5257" s="15"/>
      <c r="G5257" s="198"/>
      <c r="I5257" s="15"/>
    </row>
    <row r="5258" spans="5:9" s="196" customFormat="1">
      <c r="E5258" s="197"/>
      <c r="F5258" s="15"/>
      <c r="G5258" s="198"/>
      <c r="I5258" s="15"/>
    </row>
    <row r="5259" spans="5:9" s="196" customFormat="1">
      <c r="E5259" s="197"/>
      <c r="F5259" s="15"/>
      <c r="G5259" s="198"/>
      <c r="I5259" s="15"/>
    </row>
    <row r="5260" spans="5:9" s="196" customFormat="1">
      <c r="E5260" s="197"/>
      <c r="F5260" s="15"/>
      <c r="G5260" s="198"/>
      <c r="I5260" s="15"/>
    </row>
    <row r="5261" spans="5:9" s="196" customFormat="1">
      <c r="E5261" s="197"/>
      <c r="F5261" s="15"/>
      <c r="G5261" s="198"/>
      <c r="I5261" s="15"/>
    </row>
    <row r="5262" spans="5:9" s="196" customFormat="1">
      <c r="E5262" s="197"/>
      <c r="F5262" s="15"/>
      <c r="G5262" s="198"/>
      <c r="I5262" s="15"/>
    </row>
    <row r="5263" spans="5:9" s="196" customFormat="1">
      <c r="E5263" s="197"/>
      <c r="F5263" s="15"/>
      <c r="G5263" s="198"/>
      <c r="I5263" s="15"/>
    </row>
    <row r="5264" spans="5:9" s="196" customFormat="1">
      <c r="E5264" s="197"/>
      <c r="F5264" s="15"/>
      <c r="G5264" s="198"/>
      <c r="I5264" s="15"/>
    </row>
    <row r="5265" spans="5:9" s="196" customFormat="1">
      <c r="E5265" s="197"/>
      <c r="F5265" s="15"/>
      <c r="G5265" s="198"/>
      <c r="I5265" s="15"/>
    </row>
    <row r="5266" spans="5:9" s="196" customFormat="1">
      <c r="E5266" s="197"/>
      <c r="F5266" s="15"/>
      <c r="G5266" s="198"/>
      <c r="I5266" s="15"/>
    </row>
    <row r="5267" spans="5:9" s="196" customFormat="1">
      <c r="E5267" s="197"/>
      <c r="F5267" s="15"/>
      <c r="G5267" s="198"/>
      <c r="I5267" s="15"/>
    </row>
    <row r="5268" spans="5:9" s="196" customFormat="1">
      <c r="E5268" s="197"/>
      <c r="F5268" s="15"/>
      <c r="G5268" s="198"/>
      <c r="I5268" s="15"/>
    </row>
    <row r="5269" spans="5:9" s="196" customFormat="1">
      <c r="E5269" s="197"/>
      <c r="F5269" s="15"/>
      <c r="G5269" s="198"/>
      <c r="I5269" s="15"/>
    </row>
    <row r="5270" spans="5:9" s="196" customFormat="1">
      <c r="E5270" s="197"/>
      <c r="F5270" s="15"/>
      <c r="G5270" s="198"/>
      <c r="I5270" s="15"/>
    </row>
    <row r="5271" spans="5:9" s="196" customFormat="1">
      <c r="E5271" s="197"/>
      <c r="F5271" s="15"/>
      <c r="G5271" s="198"/>
      <c r="I5271" s="15"/>
    </row>
    <row r="5272" spans="5:9" s="196" customFormat="1">
      <c r="E5272" s="197"/>
      <c r="F5272" s="15"/>
      <c r="G5272" s="198"/>
      <c r="I5272" s="15"/>
    </row>
    <row r="5273" spans="5:9" s="196" customFormat="1">
      <c r="E5273" s="197"/>
      <c r="F5273" s="15"/>
      <c r="G5273" s="198"/>
      <c r="I5273" s="15"/>
    </row>
    <row r="5274" spans="5:9" s="196" customFormat="1">
      <c r="E5274" s="197"/>
      <c r="F5274" s="15"/>
      <c r="G5274" s="198"/>
      <c r="I5274" s="15"/>
    </row>
    <row r="5275" spans="5:9" s="196" customFormat="1">
      <c r="E5275" s="197"/>
      <c r="F5275" s="15"/>
      <c r="G5275" s="198"/>
      <c r="I5275" s="15"/>
    </row>
    <row r="5276" spans="5:9" s="196" customFormat="1">
      <c r="E5276" s="197"/>
      <c r="F5276" s="15"/>
      <c r="G5276" s="198"/>
      <c r="I5276" s="15"/>
    </row>
    <row r="5277" spans="5:9" s="196" customFormat="1">
      <c r="E5277" s="197"/>
      <c r="F5277" s="15"/>
      <c r="G5277" s="198"/>
      <c r="I5277" s="15"/>
    </row>
    <row r="5278" spans="5:9" s="196" customFormat="1">
      <c r="E5278" s="197"/>
      <c r="F5278" s="15"/>
      <c r="G5278" s="198"/>
      <c r="I5278" s="15"/>
    </row>
    <row r="5279" spans="5:9" s="196" customFormat="1">
      <c r="E5279" s="197"/>
      <c r="F5279" s="15"/>
      <c r="G5279" s="198"/>
      <c r="I5279" s="15"/>
    </row>
    <row r="5280" spans="5:9" s="196" customFormat="1">
      <c r="E5280" s="197"/>
      <c r="F5280" s="15"/>
      <c r="G5280" s="198"/>
      <c r="I5280" s="15"/>
    </row>
    <row r="5281" spans="5:9" s="196" customFormat="1">
      <c r="E5281" s="197"/>
      <c r="F5281" s="15"/>
      <c r="G5281" s="198"/>
      <c r="I5281" s="15"/>
    </row>
    <row r="5282" spans="5:9" s="196" customFormat="1">
      <c r="E5282" s="197"/>
      <c r="F5282" s="15"/>
      <c r="G5282" s="198"/>
      <c r="I5282" s="15"/>
    </row>
    <row r="5283" spans="5:9" s="196" customFormat="1">
      <c r="E5283" s="197"/>
      <c r="F5283" s="15"/>
      <c r="G5283" s="198"/>
      <c r="I5283" s="15"/>
    </row>
    <row r="5284" spans="5:9" s="196" customFormat="1">
      <c r="E5284" s="197"/>
      <c r="F5284" s="15"/>
      <c r="G5284" s="198"/>
      <c r="I5284" s="15"/>
    </row>
    <row r="5285" spans="5:9" s="196" customFormat="1">
      <c r="E5285" s="197"/>
      <c r="F5285" s="15"/>
      <c r="G5285" s="198"/>
      <c r="I5285" s="15"/>
    </row>
    <row r="5286" spans="5:9" s="196" customFormat="1">
      <c r="E5286" s="197"/>
      <c r="F5286" s="15"/>
      <c r="G5286" s="198"/>
      <c r="I5286" s="15"/>
    </row>
    <row r="5287" spans="5:9" s="196" customFormat="1">
      <c r="E5287" s="197"/>
      <c r="F5287" s="15"/>
      <c r="G5287" s="198"/>
      <c r="I5287" s="15"/>
    </row>
    <row r="5288" spans="5:9" s="196" customFormat="1">
      <c r="E5288" s="197"/>
      <c r="F5288" s="15"/>
      <c r="G5288" s="198"/>
      <c r="I5288" s="15"/>
    </row>
    <row r="5289" spans="5:9" s="196" customFormat="1">
      <c r="E5289" s="197"/>
      <c r="F5289" s="15"/>
      <c r="G5289" s="198"/>
      <c r="I5289" s="15"/>
    </row>
    <row r="5290" spans="5:9" s="196" customFormat="1">
      <c r="E5290" s="197"/>
      <c r="F5290" s="15"/>
      <c r="G5290" s="198"/>
      <c r="I5290" s="15"/>
    </row>
    <row r="5291" spans="5:9" s="196" customFormat="1">
      <c r="E5291" s="197"/>
      <c r="F5291" s="15"/>
      <c r="G5291" s="198"/>
      <c r="I5291" s="15"/>
    </row>
    <row r="5292" spans="5:9" s="196" customFormat="1">
      <c r="E5292" s="197"/>
      <c r="F5292" s="15"/>
      <c r="G5292" s="198"/>
      <c r="I5292" s="15"/>
    </row>
    <row r="5293" spans="5:9" s="196" customFormat="1">
      <c r="E5293" s="197"/>
      <c r="F5293" s="15"/>
      <c r="G5293" s="198"/>
      <c r="I5293" s="15"/>
    </row>
    <row r="5294" spans="5:9" s="196" customFormat="1">
      <c r="E5294" s="197"/>
      <c r="F5294" s="15"/>
      <c r="G5294" s="198"/>
      <c r="I5294" s="15"/>
    </row>
    <row r="5295" spans="5:9" s="196" customFormat="1">
      <c r="E5295" s="197"/>
      <c r="F5295" s="15"/>
      <c r="G5295" s="198"/>
      <c r="I5295" s="15"/>
    </row>
    <row r="5296" spans="5:9" s="196" customFormat="1">
      <c r="E5296" s="197"/>
      <c r="F5296" s="15"/>
      <c r="G5296" s="198"/>
      <c r="I5296" s="15"/>
    </row>
    <row r="5297" spans="5:9" s="196" customFormat="1">
      <c r="E5297" s="197"/>
      <c r="F5297" s="15"/>
      <c r="G5297" s="198"/>
      <c r="I5297" s="15"/>
    </row>
    <row r="5298" spans="5:9" s="196" customFormat="1">
      <c r="E5298" s="197"/>
      <c r="F5298" s="15"/>
      <c r="G5298" s="198"/>
      <c r="I5298" s="15"/>
    </row>
    <row r="5299" spans="5:9" s="196" customFormat="1">
      <c r="E5299" s="197"/>
      <c r="F5299" s="15"/>
      <c r="G5299" s="198"/>
      <c r="I5299" s="15"/>
    </row>
    <row r="5300" spans="5:9" s="196" customFormat="1">
      <c r="E5300" s="197"/>
      <c r="F5300" s="15"/>
      <c r="G5300" s="198"/>
      <c r="I5300" s="15"/>
    </row>
    <row r="5301" spans="5:9" s="196" customFormat="1">
      <c r="E5301" s="197"/>
      <c r="F5301" s="15"/>
      <c r="G5301" s="198"/>
      <c r="I5301" s="15"/>
    </row>
    <row r="5302" spans="5:9" s="196" customFormat="1">
      <c r="E5302" s="197"/>
      <c r="F5302" s="15"/>
      <c r="G5302" s="198"/>
      <c r="I5302" s="15"/>
    </row>
    <row r="5303" spans="5:9" s="196" customFormat="1">
      <c r="E5303" s="197"/>
      <c r="F5303" s="15"/>
      <c r="G5303" s="198"/>
      <c r="I5303" s="15"/>
    </row>
    <row r="5304" spans="5:9" s="196" customFormat="1">
      <c r="E5304" s="197"/>
      <c r="F5304" s="15"/>
      <c r="G5304" s="198"/>
      <c r="I5304" s="15"/>
    </row>
    <row r="5305" spans="5:9" s="196" customFormat="1">
      <c r="E5305" s="197"/>
      <c r="F5305" s="15"/>
      <c r="G5305" s="198"/>
      <c r="I5305" s="15"/>
    </row>
    <row r="5306" spans="5:9" s="196" customFormat="1">
      <c r="E5306" s="197"/>
      <c r="F5306" s="15"/>
      <c r="G5306" s="198"/>
      <c r="I5306" s="15"/>
    </row>
    <row r="5307" spans="5:9" s="196" customFormat="1">
      <c r="E5307" s="197"/>
      <c r="F5307" s="15"/>
      <c r="G5307" s="198"/>
      <c r="I5307" s="15"/>
    </row>
    <row r="5308" spans="5:9" s="196" customFormat="1">
      <c r="E5308" s="197"/>
      <c r="F5308" s="15"/>
      <c r="G5308" s="198"/>
      <c r="I5308" s="15"/>
    </row>
    <row r="5309" spans="5:9" s="196" customFormat="1">
      <c r="E5309" s="197"/>
      <c r="F5309" s="15"/>
      <c r="G5309" s="198"/>
      <c r="I5309" s="15"/>
    </row>
    <row r="5310" spans="5:9" s="196" customFormat="1">
      <c r="E5310" s="197"/>
      <c r="F5310" s="15"/>
      <c r="G5310" s="198"/>
      <c r="I5310" s="15"/>
    </row>
    <row r="5311" spans="5:9" s="196" customFormat="1">
      <c r="E5311" s="197"/>
      <c r="F5311" s="15"/>
      <c r="G5311" s="198"/>
      <c r="I5311" s="15"/>
    </row>
    <row r="5312" spans="5:9" s="196" customFormat="1">
      <c r="E5312" s="197"/>
      <c r="F5312" s="15"/>
      <c r="G5312" s="198"/>
      <c r="I5312" s="15"/>
    </row>
    <row r="5313" spans="5:9" s="196" customFormat="1">
      <c r="E5313" s="197"/>
      <c r="F5313" s="15"/>
      <c r="G5313" s="198"/>
      <c r="I5313" s="15"/>
    </row>
    <row r="5314" spans="5:9" s="196" customFormat="1">
      <c r="E5314" s="197"/>
      <c r="F5314" s="15"/>
      <c r="G5314" s="198"/>
      <c r="I5314" s="15"/>
    </row>
    <row r="5315" spans="5:9" s="196" customFormat="1">
      <c r="E5315" s="197"/>
      <c r="F5315" s="15"/>
      <c r="G5315" s="198"/>
      <c r="I5315" s="15"/>
    </row>
    <row r="5316" spans="5:9" s="196" customFormat="1">
      <c r="E5316" s="197"/>
      <c r="F5316" s="15"/>
      <c r="G5316" s="198"/>
      <c r="I5316" s="15"/>
    </row>
    <row r="5317" spans="5:9" s="196" customFormat="1">
      <c r="E5317" s="197"/>
      <c r="F5317" s="15"/>
      <c r="G5317" s="198"/>
      <c r="I5317" s="15"/>
    </row>
    <row r="5318" spans="5:9" s="196" customFormat="1">
      <c r="E5318" s="197"/>
      <c r="F5318" s="15"/>
      <c r="G5318" s="198"/>
      <c r="I5318" s="15"/>
    </row>
    <row r="5319" spans="5:9" s="196" customFormat="1">
      <c r="E5319" s="197"/>
      <c r="F5319" s="15"/>
      <c r="G5319" s="198"/>
      <c r="I5319" s="15"/>
    </row>
    <row r="5320" spans="5:9" s="196" customFormat="1">
      <c r="E5320" s="197"/>
      <c r="F5320" s="15"/>
      <c r="G5320" s="198"/>
      <c r="I5320" s="15"/>
    </row>
    <row r="5321" spans="5:9" s="196" customFormat="1">
      <c r="E5321" s="197"/>
      <c r="F5321" s="15"/>
      <c r="G5321" s="198"/>
      <c r="I5321" s="15"/>
    </row>
    <row r="5322" spans="5:9" s="196" customFormat="1">
      <c r="E5322" s="197"/>
      <c r="F5322" s="15"/>
      <c r="G5322" s="198"/>
      <c r="I5322" s="15"/>
    </row>
    <row r="5323" spans="5:9" s="196" customFormat="1">
      <c r="E5323" s="197"/>
      <c r="F5323" s="15"/>
      <c r="G5323" s="198"/>
      <c r="I5323" s="15"/>
    </row>
    <row r="5324" spans="5:9" s="196" customFormat="1">
      <c r="E5324" s="197"/>
      <c r="F5324" s="15"/>
      <c r="G5324" s="198"/>
      <c r="I5324" s="15"/>
    </row>
    <row r="5325" spans="5:9" s="196" customFormat="1">
      <c r="E5325" s="197"/>
      <c r="F5325" s="15"/>
      <c r="G5325" s="198"/>
      <c r="I5325" s="15"/>
    </row>
    <row r="5326" spans="5:9" s="196" customFormat="1">
      <c r="E5326" s="197"/>
      <c r="F5326" s="15"/>
      <c r="G5326" s="198"/>
      <c r="I5326" s="15"/>
    </row>
    <row r="5327" spans="5:9" s="196" customFormat="1">
      <c r="E5327" s="197"/>
      <c r="F5327" s="15"/>
      <c r="G5327" s="198"/>
      <c r="I5327" s="15"/>
    </row>
    <row r="5328" spans="5:9" s="196" customFormat="1">
      <c r="E5328" s="197"/>
      <c r="F5328" s="15"/>
      <c r="G5328" s="198"/>
      <c r="I5328" s="15"/>
    </row>
    <row r="5329" spans="5:9" s="196" customFormat="1">
      <c r="E5329" s="197"/>
      <c r="F5329" s="15"/>
      <c r="G5329" s="198"/>
      <c r="I5329" s="15"/>
    </row>
    <row r="5330" spans="5:9" s="196" customFormat="1">
      <c r="E5330" s="197"/>
      <c r="F5330" s="15"/>
      <c r="G5330" s="198"/>
      <c r="I5330" s="15"/>
    </row>
    <row r="5331" spans="5:9" s="196" customFormat="1">
      <c r="E5331" s="197"/>
      <c r="F5331" s="15"/>
      <c r="G5331" s="198"/>
      <c r="I5331" s="15"/>
    </row>
    <row r="5332" spans="5:9" s="196" customFormat="1">
      <c r="E5332" s="197"/>
      <c r="F5332" s="15"/>
      <c r="G5332" s="198"/>
      <c r="I5332" s="15"/>
    </row>
    <row r="5333" spans="5:9" s="196" customFormat="1">
      <c r="E5333" s="197"/>
      <c r="F5333" s="15"/>
      <c r="G5333" s="198"/>
      <c r="I5333" s="15"/>
    </row>
    <row r="5334" spans="5:9" s="196" customFormat="1">
      <c r="E5334" s="197"/>
      <c r="F5334" s="15"/>
      <c r="G5334" s="198"/>
      <c r="I5334" s="15"/>
    </row>
    <row r="5335" spans="5:9" s="196" customFormat="1">
      <c r="E5335" s="197"/>
      <c r="F5335" s="15"/>
      <c r="G5335" s="198"/>
      <c r="I5335" s="15"/>
    </row>
    <row r="5336" spans="5:9" s="196" customFormat="1">
      <c r="E5336" s="197"/>
      <c r="F5336" s="15"/>
      <c r="G5336" s="198"/>
      <c r="I5336" s="15"/>
    </row>
    <row r="5337" spans="5:9" s="196" customFormat="1">
      <c r="E5337" s="197"/>
      <c r="F5337" s="15"/>
      <c r="G5337" s="198"/>
      <c r="I5337" s="15"/>
    </row>
    <row r="5338" spans="5:9" s="196" customFormat="1">
      <c r="E5338" s="197"/>
      <c r="F5338" s="15"/>
      <c r="G5338" s="198"/>
      <c r="I5338" s="15"/>
    </row>
    <row r="5339" spans="5:9" s="196" customFormat="1">
      <c r="E5339" s="197"/>
      <c r="F5339" s="15"/>
      <c r="G5339" s="198"/>
      <c r="I5339" s="15"/>
    </row>
    <row r="5340" spans="5:9" s="196" customFormat="1">
      <c r="E5340" s="197"/>
      <c r="F5340" s="15"/>
      <c r="G5340" s="198"/>
      <c r="I5340" s="15"/>
    </row>
    <row r="5341" spans="5:9" s="196" customFormat="1">
      <c r="E5341" s="197"/>
      <c r="F5341" s="15"/>
      <c r="G5341" s="198"/>
      <c r="I5341" s="15"/>
    </row>
    <row r="5342" spans="5:9" s="196" customFormat="1">
      <c r="E5342" s="197"/>
      <c r="F5342" s="15"/>
      <c r="G5342" s="198"/>
      <c r="I5342" s="15"/>
    </row>
    <row r="5343" spans="5:9" s="196" customFormat="1">
      <c r="E5343" s="197"/>
      <c r="F5343" s="15"/>
      <c r="G5343" s="198"/>
      <c r="I5343" s="15"/>
    </row>
    <row r="5344" spans="5:9" s="196" customFormat="1">
      <c r="E5344" s="197"/>
      <c r="F5344" s="15"/>
      <c r="G5344" s="198"/>
      <c r="I5344" s="15"/>
    </row>
    <row r="5345" spans="5:9" s="196" customFormat="1">
      <c r="E5345" s="197"/>
      <c r="F5345" s="15"/>
      <c r="G5345" s="198"/>
      <c r="I5345" s="15"/>
    </row>
    <row r="5346" spans="5:9" s="196" customFormat="1">
      <c r="E5346" s="197"/>
      <c r="F5346" s="15"/>
      <c r="G5346" s="198"/>
      <c r="I5346" s="15"/>
    </row>
    <row r="5347" spans="5:9" s="196" customFormat="1">
      <c r="E5347" s="197"/>
      <c r="F5347" s="15"/>
      <c r="G5347" s="198"/>
      <c r="I5347" s="15"/>
    </row>
    <row r="5348" spans="5:9" s="196" customFormat="1">
      <c r="E5348" s="197"/>
      <c r="F5348" s="15"/>
      <c r="G5348" s="198"/>
      <c r="I5348" s="15"/>
    </row>
    <row r="5349" spans="5:9" s="196" customFormat="1">
      <c r="E5349" s="197"/>
      <c r="F5349" s="15"/>
      <c r="G5349" s="198"/>
      <c r="I5349" s="15"/>
    </row>
    <row r="5350" spans="5:9" s="196" customFormat="1">
      <c r="E5350" s="197"/>
      <c r="F5350" s="15"/>
      <c r="G5350" s="198"/>
      <c r="I5350" s="15"/>
    </row>
    <row r="5351" spans="5:9" s="196" customFormat="1">
      <c r="E5351" s="197"/>
      <c r="F5351" s="15"/>
      <c r="G5351" s="198"/>
      <c r="I5351" s="15"/>
    </row>
    <row r="5352" spans="5:9" s="196" customFormat="1">
      <c r="E5352" s="197"/>
      <c r="F5352" s="15"/>
      <c r="G5352" s="198"/>
      <c r="I5352" s="15"/>
    </row>
    <row r="5353" spans="5:9" s="196" customFormat="1">
      <c r="E5353" s="197"/>
      <c r="F5353" s="15"/>
      <c r="G5353" s="198"/>
      <c r="I5353" s="15"/>
    </row>
    <row r="5354" spans="5:9" s="196" customFormat="1">
      <c r="E5354" s="197"/>
      <c r="F5354" s="15"/>
      <c r="G5354" s="198"/>
      <c r="I5354" s="15"/>
    </row>
    <row r="5355" spans="5:9" s="196" customFormat="1">
      <c r="E5355" s="197"/>
      <c r="F5355" s="15"/>
      <c r="G5355" s="198"/>
      <c r="I5355" s="15"/>
    </row>
    <row r="5356" spans="5:9" s="196" customFormat="1">
      <c r="E5356" s="197"/>
      <c r="F5356" s="15"/>
      <c r="G5356" s="198"/>
      <c r="I5356" s="15"/>
    </row>
    <row r="5357" spans="5:9" s="196" customFormat="1">
      <c r="E5357" s="197"/>
      <c r="F5357" s="15"/>
      <c r="G5357" s="198"/>
      <c r="I5357" s="15"/>
    </row>
    <row r="5358" spans="5:9" s="196" customFormat="1">
      <c r="E5358" s="197"/>
      <c r="F5358" s="15"/>
      <c r="G5358" s="198"/>
      <c r="I5358" s="15"/>
    </row>
    <row r="5359" spans="5:9" s="196" customFormat="1">
      <c r="E5359" s="197"/>
      <c r="F5359" s="15"/>
      <c r="G5359" s="198"/>
      <c r="I5359" s="15"/>
    </row>
    <row r="5360" spans="5:9" s="196" customFormat="1">
      <c r="E5360" s="197"/>
      <c r="F5360" s="15"/>
      <c r="G5360" s="198"/>
      <c r="I5360" s="15"/>
    </row>
    <row r="5361" spans="5:9" s="196" customFormat="1">
      <c r="E5361" s="197"/>
      <c r="F5361" s="15"/>
      <c r="G5361" s="198"/>
      <c r="I5361" s="15"/>
    </row>
    <row r="5362" spans="5:9" s="196" customFormat="1">
      <c r="E5362" s="197"/>
      <c r="F5362" s="15"/>
      <c r="G5362" s="198"/>
      <c r="I5362" s="15"/>
    </row>
    <row r="5363" spans="5:9" s="196" customFormat="1">
      <c r="E5363" s="197"/>
      <c r="F5363" s="15"/>
      <c r="G5363" s="198"/>
      <c r="I5363" s="15"/>
    </row>
    <row r="5364" spans="5:9" s="196" customFormat="1">
      <c r="E5364" s="197"/>
      <c r="F5364" s="15"/>
      <c r="G5364" s="198"/>
      <c r="I5364" s="15"/>
    </row>
    <row r="5365" spans="5:9" s="196" customFormat="1">
      <c r="E5365" s="197"/>
      <c r="F5365" s="15"/>
      <c r="G5365" s="198"/>
      <c r="I5365" s="15"/>
    </row>
    <row r="5366" spans="5:9" s="196" customFormat="1">
      <c r="E5366" s="197"/>
      <c r="F5366" s="15"/>
      <c r="G5366" s="198"/>
      <c r="I5366" s="15"/>
    </row>
    <row r="5367" spans="5:9" s="196" customFormat="1">
      <c r="E5367" s="197"/>
      <c r="F5367" s="15"/>
      <c r="G5367" s="198"/>
      <c r="I5367" s="15"/>
    </row>
    <row r="5368" spans="5:9" s="196" customFormat="1">
      <c r="E5368" s="197"/>
      <c r="F5368" s="15"/>
      <c r="G5368" s="198"/>
      <c r="I5368" s="15"/>
    </row>
    <row r="5369" spans="5:9" s="196" customFormat="1">
      <c r="E5369" s="197"/>
      <c r="F5369" s="15"/>
      <c r="G5369" s="198"/>
      <c r="I5369" s="15"/>
    </row>
    <row r="5370" spans="5:9" s="196" customFormat="1">
      <c r="E5370" s="197"/>
      <c r="F5370" s="15"/>
      <c r="G5370" s="198"/>
      <c r="I5370" s="15"/>
    </row>
    <row r="5371" spans="5:9" s="196" customFormat="1">
      <c r="E5371" s="197"/>
      <c r="F5371" s="15"/>
      <c r="G5371" s="198"/>
      <c r="I5371" s="15"/>
    </row>
    <row r="5372" spans="5:9" s="196" customFormat="1">
      <c r="E5372" s="197"/>
      <c r="F5372" s="15"/>
      <c r="G5372" s="198"/>
      <c r="I5372" s="15"/>
    </row>
    <row r="5373" spans="5:9" s="196" customFormat="1">
      <c r="E5373" s="197"/>
      <c r="F5373" s="15"/>
      <c r="G5373" s="198"/>
      <c r="I5373" s="15"/>
    </row>
    <row r="5374" spans="5:9" s="196" customFormat="1">
      <c r="E5374" s="197"/>
      <c r="F5374" s="15"/>
      <c r="G5374" s="198"/>
      <c r="I5374" s="15"/>
    </row>
    <row r="5375" spans="5:9" s="196" customFormat="1">
      <c r="E5375" s="197"/>
      <c r="F5375" s="15"/>
      <c r="G5375" s="198"/>
      <c r="I5375" s="15"/>
    </row>
    <row r="5376" spans="5:9" s="196" customFormat="1">
      <c r="E5376" s="197"/>
      <c r="F5376" s="15"/>
      <c r="G5376" s="198"/>
      <c r="I5376" s="15"/>
    </row>
    <row r="5377" spans="5:9" s="196" customFormat="1">
      <c r="E5377" s="197"/>
      <c r="F5377" s="15"/>
      <c r="G5377" s="198"/>
      <c r="I5377" s="15"/>
    </row>
    <row r="5378" spans="5:9" s="196" customFormat="1">
      <c r="E5378" s="197"/>
      <c r="F5378" s="15"/>
      <c r="G5378" s="198"/>
      <c r="I5378" s="15"/>
    </row>
    <row r="5379" spans="5:9" s="196" customFormat="1">
      <c r="E5379" s="197"/>
      <c r="F5379" s="15"/>
      <c r="G5379" s="198"/>
      <c r="I5379" s="15"/>
    </row>
    <row r="5380" spans="5:9" s="196" customFormat="1">
      <c r="E5380" s="197"/>
      <c r="F5380" s="15"/>
      <c r="G5380" s="198"/>
      <c r="I5380" s="15"/>
    </row>
    <row r="5381" spans="5:9" s="196" customFormat="1">
      <c r="E5381" s="197"/>
      <c r="F5381" s="15"/>
      <c r="G5381" s="198"/>
      <c r="I5381" s="15"/>
    </row>
    <row r="5382" spans="5:9" s="196" customFormat="1">
      <c r="E5382" s="197"/>
      <c r="F5382" s="15"/>
      <c r="G5382" s="198"/>
      <c r="I5382" s="15"/>
    </row>
    <row r="5383" spans="5:9" s="196" customFormat="1">
      <c r="E5383" s="197"/>
      <c r="F5383" s="15"/>
      <c r="G5383" s="198"/>
      <c r="I5383" s="15"/>
    </row>
    <row r="5384" spans="5:9" s="196" customFormat="1">
      <c r="E5384" s="197"/>
      <c r="F5384" s="15"/>
      <c r="G5384" s="198"/>
      <c r="I5384" s="15"/>
    </row>
    <row r="5385" spans="5:9" s="196" customFormat="1">
      <c r="E5385" s="197"/>
      <c r="F5385" s="15"/>
      <c r="G5385" s="198"/>
      <c r="I5385" s="15"/>
    </row>
    <row r="5386" spans="5:9" s="196" customFormat="1">
      <c r="E5386" s="197"/>
      <c r="F5386" s="15"/>
      <c r="G5386" s="198"/>
      <c r="I5386" s="15"/>
    </row>
    <row r="5387" spans="5:9" s="196" customFormat="1">
      <c r="E5387" s="197"/>
      <c r="F5387" s="15"/>
      <c r="G5387" s="198"/>
      <c r="I5387" s="15"/>
    </row>
    <row r="5388" spans="5:9" s="196" customFormat="1">
      <c r="E5388" s="197"/>
      <c r="F5388" s="15"/>
      <c r="G5388" s="198"/>
      <c r="I5388" s="15"/>
    </row>
    <row r="5389" spans="5:9" s="196" customFormat="1">
      <c r="E5389" s="197"/>
      <c r="F5389" s="15"/>
      <c r="G5389" s="198"/>
      <c r="I5389" s="15"/>
    </row>
    <row r="5390" spans="5:9" s="196" customFormat="1">
      <c r="E5390" s="197"/>
      <c r="F5390" s="15"/>
      <c r="G5390" s="198"/>
      <c r="I5390" s="15"/>
    </row>
    <row r="5391" spans="5:9" s="196" customFormat="1">
      <c r="E5391" s="197"/>
      <c r="F5391" s="15"/>
      <c r="G5391" s="198"/>
      <c r="I5391" s="15"/>
    </row>
    <row r="5392" spans="5:9" s="196" customFormat="1">
      <c r="E5392" s="197"/>
      <c r="F5392" s="15"/>
      <c r="G5392" s="198"/>
      <c r="I5392" s="15"/>
    </row>
    <row r="5393" spans="5:9" s="196" customFormat="1">
      <c r="E5393" s="197"/>
      <c r="F5393" s="15"/>
      <c r="G5393" s="198"/>
      <c r="I5393" s="15"/>
    </row>
    <row r="5394" spans="5:9" s="196" customFormat="1">
      <c r="E5394" s="197"/>
      <c r="F5394" s="15"/>
      <c r="G5394" s="198"/>
      <c r="I5394" s="15"/>
    </row>
    <row r="5395" spans="5:9" s="196" customFormat="1">
      <c r="E5395" s="197"/>
      <c r="F5395" s="15"/>
      <c r="G5395" s="198"/>
      <c r="I5395" s="15"/>
    </row>
    <row r="5396" spans="5:9" s="196" customFormat="1">
      <c r="E5396" s="197"/>
      <c r="F5396" s="15"/>
      <c r="G5396" s="198"/>
      <c r="I5396" s="15"/>
    </row>
    <row r="5397" spans="5:9" s="196" customFormat="1">
      <c r="E5397" s="197"/>
      <c r="F5397" s="15"/>
      <c r="G5397" s="198"/>
      <c r="I5397" s="15"/>
    </row>
    <row r="5398" spans="5:9" s="196" customFormat="1">
      <c r="E5398" s="197"/>
      <c r="F5398" s="15"/>
      <c r="G5398" s="198"/>
      <c r="I5398" s="15"/>
    </row>
    <row r="5399" spans="5:9" s="196" customFormat="1">
      <c r="E5399" s="197"/>
      <c r="F5399" s="15"/>
      <c r="G5399" s="198"/>
      <c r="I5399" s="15"/>
    </row>
    <row r="5400" spans="5:9" s="196" customFormat="1">
      <c r="E5400" s="197"/>
      <c r="F5400" s="15"/>
      <c r="G5400" s="198"/>
      <c r="I5400" s="15"/>
    </row>
    <row r="5401" spans="5:9" s="196" customFormat="1">
      <c r="E5401" s="197"/>
      <c r="F5401" s="15"/>
      <c r="G5401" s="198"/>
      <c r="I5401" s="15"/>
    </row>
    <row r="5402" spans="5:9" s="196" customFormat="1">
      <c r="E5402" s="197"/>
      <c r="F5402" s="15"/>
      <c r="G5402" s="198"/>
      <c r="I5402" s="15"/>
    </row>
    <row r="5403" spans="5:9" s="196" customFormat="1">
      <c r="E5403" s="197"/>
      <c r="F5403" s="15"/>
      <c r="G5403" s="198"/>
      <c r="I5403" s="15"/>
    </row>
    <row r="5404" spans="5:9" s="196" customFormat="1">
      <c r="E5404" s="197"/>
      <c r="F5404" s="15"/>
      <c r="G5404" s="198"/>
      <c r="I5404" s="15"/>
    </row>
    <row r="5405" spans="5:9" s="196" customFormat="1">
      <c r="E5405" s="197"/>
      <c r="F5405" s="15"/>
      <c r="G5405" s="198"/>
      <c r="I5405" s="15"/>
    </row>
    <row r="5406" spans="5:9" s="196" customFormat="1">
      <c r="E5406" s="197"/>
      <c r="F5406" s="15"/>
      <c r="G5406" s="198"/>
      <c r="I5406" s="15"/>
    </row>
    <row r="5407" spans="5:9" s="196" customFormat="1">
      <c r="E5407" s="197"/>
      <c r="F5407" s="15"/>
      <c r="G5407" s="198"/>
      <c r="I5407" s="15"/>
    </row>
    <row r="5408" spans="5:9" s="196" customFormat="1">
      <c r="E5408" s="197"/>
      <c r="F5408" s="15"/>
      <c r="G5408" s="198"/>
      <c r="I5408" s="15"/>
    </row>
    <row r="5409" spans="5:9" s="196" customFormat="1">
      <c r="E5409" s="197"/>
      <c r="F5409" s="15"/>
      <c r="G5409" s="198"/>
      <c r="I5409" s="15"/>
    </row>
    <row r="5410" spans="5:9" s="196" customFormat="1">
      <c r="E5410" s="197"/>
      <c r="F5410" s="15"/>
      <c r="G5410" s="198"/>
      <c r="I5410" s="15"/>
    </row>
    <row r="5411" spans="5:9" s="196" customFormat="1">
      <c r="E5411" s="197"/>
      <c r="F5411" s="15"/>
      <c r="G5411" s="198"/>
      <c r="I5411" s="15"/>
    </row>
    <row r="5412" spans="5:9" s="196" customFormat="1">
      <c r="E5412" s="197"/>
      <c r="F5412" s="15"/>
      <c r="G5412" s="198"/>
      <c r="I5412" s="15"/>
    </row>
    <row r="5413" spans="5:9" s="196" customFormat="1">
      <c r="E5413" s="197"/>
      <c r="F5413" s="15"/>
      <c r="G5413" s="198"/>
      <c r="I5413" s="15"/>
    </row>
    <row r="5414" spans="5:9" s="196" customFormat="1">
      <c r="E5414" s="197"/>
      <c r="F5414" s="15"/>
      <c r="G5414" s="198"/>
      <c r="I5414" s="15"/>
    </row>
    <row r="5415" spans="5:9" s="196" customFormat="1">
      <c r="E5415" s="197"/>
      <c r="F5415" s="15"/>
      <c r="G5415" s="198"/>
      <c r="I5415" s="15"/>
    </row>
    <row r="5416" spans="5:9" s="196" customFormat="1">
      <c r="E5416" s="197"/>
      <c r="F5416" s="15"/>
      <c r="G5416" s="198"/>
      <c r="I5416" s="15"/>
    </row>
    <row r="5417" spans="5:9" s="196" customFormat="1">
      <c r="E5417" s="197"/>
      <c r="F5417" s="15"/>
      <c r="G5417" s="198"/>
      <c r="I5417" s="15"/>
    </row>
    <row r="5418" spans="5:9" s="196" customFormat="1">
      <c r="E5418" s="197"/>
      <c r="F5418" s="15"/>
      <c r="G5418" s="198"/>
      <c r="I5418" s="15"/>
    </row>
    <row r="5419" spans="5:9" s="196" customFormat="1">
      <c r="E5419" s="197"/>
      <c r="F5419" s="15"/>
      <c r="G5419" s="198"/>
      <c r="I5419" s="15"/>
    </row>
    <row r="5420" spans="5:9" s="196" customFormat="1">
      <c r="E5420" s="197"/>
      <c r="F5420" s="15"/>
      <c r="G5420" s="198"/>
      <c r="I5420" s="15"/>
    </row>
    <row r="5421" spans="5:9" s="196" customFormat="1">
      <c r="E5421" s="197"/>
      <c r="F5421" s="15"/>
      <c r="G5421" s="198"/>
      <c r="I5421" s="15"/>
    </row>
    <row r="5422" spans="5:9" s="196" customFormat="1">
      <c r="E5422" s="197"/>
      <c r="F5422" s="15"/>
      <c r="G5422" s="198"/>
      <c r="I5422" s="15"/>
    </row>
    <row r="5423" spans="5:9" s="196" customFormat="1">
      <c r="E5423" s="197"/>
      <c r="F5423" s="15"/>
      <c r="G5423" s="198"/>
      <c r="I5423" s="15"/>
    </row>
    <row r="5424" spans="5:9" s="196" customFormat="1">
      <c r="E5424" s="197"/>
      <c r="F5424" s="15"/>
      <c r="G5424" s="198"/>
      <c r="I5424" s="15"/>
    </row>
    <row r="5425" spans="5:9" s="196" customFormat="1">
      <c r="E5425" s="197"/>
      <c r="F5425" s="15"/>
      <c r="G5425" s="198"/>
      <c r="I5425" s="15"/>
    </row>
    <row r="5426" spans="5:9" s="196" customFormat="1">
      <c r="E5426" s="197"/>
      <c r="F5426" s="15"/>
      <c r="G5426" s="198"/>
      <c r="I5426" s="15"/>
    </row>
    <row r="5427" spans="5:9" s="196" customFormat="1">
      <c r="E5427" s="197"/>
      <c r="F5427" s="15"/>
      <c r="G5427" s="198"/>
      <c r="I5427" s="15"/>
    </row>
    <row r="5428" spans="5:9" s="196" customFormat="1">
      <c r="E5428" s="197"/>
      <c r="F5428" s="15"/>
      <c r="G5428" s="198"/>
      <c r="I5428" s="15"/>
    </row>
    <row r="5429" spans="5:9" s="196" customFormat="1">
      <c r="E5429" s="197"/>
      <c r="F5429" s="15"/>
      <c r="G5429" s="198"/>
      <c r="I5429" s="15"/>
    </row>
    <row r="5430" spans="5:9" s="196" customFormat="1">
      <c r="E5430" s="197"/>
      <c r="F5430" s="15"/>
      <c r="G5430" s="198"/>
      <c r="I5430" s="15"/>
    </row>
    <row r="5431" spans="5:9" s="196" customFormat="1">
      <c r="E5431" s="197"/>
      <c r="F5431" s="15"/>
      <c r="G5431" s="198"/>
      <c r="I5431" s="15"/>
    </row>
    <row r="5432" spans="5:9" s="196" customFormat="1">
      <c r="E5432" s="197"/>
      <c r="F5432" s="15"/>
      <c r="G5432" s="198"/>
      <c r="I5432" s="15"/>
    </row>
    <row r="5433" spans="5:9" s="196" customFormat="1">
      <c r="E5433" s="197"/>
      <c r="F5433" s="15"/>
      <c r="G5433" s="198"/>
      <c r="I5433" s="15"/>
    </row>
    <row r="5434" spans="5:9" s="196" customFormat="1">
      <c r="E5434" s="197"/>
      <c r="F5434" s="15"/>
      <c r="G5434" s="198"/>
      <c r="I5434" s="15"/>
    </row>
    <row r="5435" spans="5:9" s="196" customFormat="1">
      <c r="E5435" s="197"/>
      <c r="F5435" s="15"/>
      <c r="G5435" s="198"/>
      <c r="I5435" s="15"/>
    </row>
    <row r="5436" spans="5:9" s="196" customFormat="1">
      <c r="E5436" s="197"/>
      <c r="F5436" s="15"/>
      <c r="G5436" s="198"/>
      <c r="I5436" s="15"/>
    </row>
    <row r="5437" spans="5:9" s="196" customFormat="1">
      <c r="E5437" s="197"/>
      <c r="F5437" s="15"/>
      <c r="G5437" s="198"/>
      <c r="I5437" s="15"/>
    </row>
    <row r="5438" spans="5:9" s="196" customFormat="1">
      <c r="E5438" s="197"/>
      <c r="F5438" s="15"/>
      <c r="G5438" s="198"/>
      <c r="I5438" s="15"/>
    </row>
    <row r="5439" spans="5:9" s="196" customFormat="1">
      <c r="E5439" s="197"/>
      <c r="F5439" s="15"/>
      <c r="G5439" s="198"/>
      <c r="I5439" s="15"/>
    </row>
    <row r="5440" spans="5:9" s="196" customFormat="1">
      <c r="E5440" s="197"/>
      <c r="F5440" s="15"/>
      <c r="G5440" s="198"/>
      <c r="I5440" s="15"/>
    </row>
    <row r="5441" spans="5:9" s="196" customFormat="1">
      <c r="E5441" s="197"/>
      <c r="F5441" s="15"/>
      <c r="G5441" s="198"/>
      <c r="I5441" s="15"/>
    </row>
    <row r="5442" spans="5:9" s="196" customFormat="1">
      <c r="E5442" s="197"/>
      <c r="F5442" s="15"/>
      <c r="G5442" s="198"/>
      <c r="I5442" s="15"/>
    </row>
    <row r="5443" spans="5:9" s="196" customFormat="1">
      <c r="E5443" s="197"/>
      <c r="F5443" s="15"/>
      <c r="G5443" s="198"/>
      <c r="I5443" s="15"/>
    </row>
    <row r="5444" spans="5:9" s="196" customFormat="1">
      <c r="E5444" s="197"/>
      <c r="F5444" s="15"/>
      <c r="G5444" s="198"/>
      <c r="I5444" s="15"/>
    </row>
    <row r="5445" spans="5:9" s="196" customFormat="1">
      <c r="E5445" s="197"/>
      <c r="F5445" s="15"/>
      <c r="G5445" s="198"/>
      <c r="I5445" s="15"/>
    </row>
    <row r="5446" spans="5:9" s="196" customFormat="1">
      <c r="E5446" s="197"/>
      <c r="F5446" s="15"/>
      <c r="G5446" s="198"/>
      <c r="I5446" s="15"/>
    </row>
    <row r="5447" spans="5:9" s="196" customFormat="1">
      <c r="E5447" s="197"/>
      <c r="F5447" s="15"/>
      <c r="G5447" s="198"/>
      <c r="I5447" s="15"/>
    </row>
    <row r="5448" spans="5:9" s="196" customFormat="1">
      <c r="E5448" s="197"/>
      <c r="F5448" s="15"/>
      <c r="G5448" s="198"/>
      <c r="I5448" s="15"/>
    </row>
    <row r="5449" spans="5:9" s="196" customFormat="1">
      <c r="E5449" s="197"/>
      <c r="F5449" s="15"/>
      <c r="G5449" s="198"/>
      <c r="I5449" s="15"/>
    </row>
    <row r="5450" spans="5:9" s="196" customFormat="1">
      <c r="E5450" s="197"/>
      <c r="F5450" s="15"/>
      <c r="G5450" s="198"/>
      <c r="I5450" s="15"/>
    </row>
    <row r="5451" spans="5:9" s="196" customFormat="1">
      <c r="E5451" s="197"/>
      <c r="F5451" s="15"/>
      <c r="G5451" s="198"/>
      <c r="I5451" s="15"/>
    </row>
    <row r="5452" spans="5:9" s="196" customFormat="1">
      <c r="E5452" s="197"/>
      <c r="F5452" s="15"/>
      <c r="G5452" s="198"/>
      <c r="I5452" s="15"/>
    </row>
    <row r="5453" spans="5:9" s="196" customFormat="1">
      <c r="E5453" s="197"/>
      <c r="F5453" s="15"/>
      <c r="G5453" s="198"/>
      <c r="I5453" s="15"/>
    </row>
    <row r="5454" spans="5:9" s="196" customFormat="1">
      <c r="E5454" s="197"/>
      <c r="F5454" s="15"/>
      <c r="G5454" s="198"/>
      <c r="I5454" s="15"/>
    </row>
    <row r="5455" spans="5:9" s="196" customFormat="1">
      <c r="E5455" s="197"/>
      <c r="F5455" s="15"/>
      <c r="G5455" s="198"/>
      <c r="I5455" s="15"/>
    </row>
    <row r="5456" spans="5:9" s="196" customFormat="1">
      <c r="E5456" s="197"/>
      <c r="F5456" s="15"/>
      <c r="G5456" s="198"/>
      <c r="I5456" s="15"/>
    </row>
    <row r="5457" spans="5:9" s="196" customFormat="1">
      <c r="E5457" s="197"/>
      <c r="F5457" s="15"/>
      <c r="G5457" s="198"/>
      <c r="I5457" s="15"/>
    </row>
    <row r="5458" spans="5:9" s="196" customFormat="1">
      <c r="E5458" s="197"/>
      <c r="F5458" s="15"/>
      <c r="G5458" s="198"/>
      <c r="I5458" s="15"/>
    </row>
    <row r="5459" spans="5:9" s="196" customFormat="1">
      <c r="E5459" s="197"/>
      <c r="F5459" s="15"/>
      <c r="G5459" s="198"/>
      <c r="I5459" s="15"/>
    </row>
    <row r="5460" spans="5:9" s="196" customFormat="1">
      <c r="E5460" s="197"/>
      <c r="F5460" s="15"/>
      <c r="G5460" s="198"/>
      <c r="I5460" s="15"/>
    </row>
    <row r="5461" spans="5:9" s="196" customFormat="1">
      <c r="E5461" s="197"/>
      <c r="F5461" s="15"/>
      <c r="G5461" s="198"/>
      <c r="I5461" s="15"/>
    </row>
    <row r="5462" spans="5:9" s="196" customFormat="1">
      <c r="E5462" s="197"/>
      <c r="F5462" s="15"/>
      <c r="G5462" s="198"/>
      <c r="I5462" s="15"/>
    </row>
    <row r="5463" spans="5:9" s="196" customFormat="1">
      <c r="E5463" s="197"/>
      <c r="F5463" s="15"/>
      <c r="G5463" s="198"/>
      <c r="I5463" s="15"/>
    </row>
    <row r="5464" spans="5:9" s="196" customFormat="1">
      <c r="E5464" s="197"/>
      <c r="F5464" s="15"/>
      <c r="G5464" s="198"/>
      <c r="I5464" s="15"/>
    </row>
    <row r="5465" spans="5:9" s="196" customFormat="1">
      <c r="E5465" s="197"/>
      <c r="F5465" s="15"/>
      <c r="G5465" s="198"/>
      <c r="I5465" s="15"/>
    </row>
    <row r="5466" spans="5:9" s="196" customFormat="1">
      <c r="E5466" s="197"/>
      <c r="F5466" s="15"/>
      <c r="G5466" s="198"/>
      <c r="I5466" s="15"/>
    </row>
    <row r="5467" spans="5:9" s="196" customFormat="1">
      <c r="E5467" s="197"/>
      <c r="F5467" s="15"/>
      <c r="G5467" s="198"/>
      <c r="I5467" s="15"/>
    </row>
    <row r="5468" spans="5:9" s="196" customFormat="1">
      <c r="E5468" s="197"/>
      <c r="F5468" s="15"/>
      <c r="G5468" s="198"/>
      <c r="I5468" s="15"/>
    </row>
    <row r="5469" spans="5:9" s="196" customFormat="1">
      <c r="E5469" s="197"/>
      <c r="F5469" s="15"/>
      <c r="G5469" s="198"/>
      <c r="I5469" s="15"/>
    </row>
    <row r="5470" spans="5:9" s="196" customFormat="1">
      <c r="E5470" s="197"/>
      <c r="F5470" s="15"/>
      <c r="G5470" s="198"/>
      <c r="I5470" s="15"/>
    </row>
    <row r="5471" spans="5:9" s="196" customFormat="1">
      <c r="E5471" s="197"/>
      <c r="F5471" s="15"/>
      <c r="G5471" s="198"/>
      <c r="I5471" s="15"/>
    </row>
    <row r="5472" spans="5:9" s="196" customFormat="1">
      <c r="E5472" s="197"/>
      <c r="F5472" s="15"/>
      <c r="G5472" s="198"/>
      <c r="I5472" s="15"/>
    </row>
    <row r="5473" spans="5:9" s="196" customFormat="1">
      <c r="E5473" s="197"/>
      <c r="F5473" s="15"/>
      <c r="G5473" s="198"/>
      <c r="I5473" s="15"/>
    </row>
    <row r="5474" spans="5:9" s="196" customFormat="1">
      <c r="E5474" s="197"/>
      <c r="F5474" s="15"/>
      <c r="G5474" s="198"/>
      <c r="I5474" s="15"/>
    </row>
    <row r="5475" spans="5:9" s="196" customFormat="1">
      <c r="E5475" s="197"/>
      <c r="F5475" s="15"/>
      <c r="G5475" s="198"/>
      <c r="I5475" s="15"/>
    </row>
    <row r="5476" spans="5:9" s="196" customFormat="1">
      <c r="E5476" s="197"/>
      <c r="F5476" s="15"/>
      <c r="G5476" s="198"/>
      <c r="I5476" s="15"/>
    </row>
    <row r="5477" spans="5:9" s="196" customFormat="1">
      <c r="E5477" s="197"/>
      <c r="F5477" s="15"/>
      <c r="G5477" s="198"/>
      <c r="I5477" s="15"/>
    </row>
    <row r="5478" spans="5:9" s="196" customFormat="1">
      <c r="E5478" s="197"/>
      <c r="F5478" s="15"/>
      <c r="G5478" s="198"/>
      <c r="I5478" s="15"/>
    </row>
    <row r="5479" spans="5:9" s="196" customFormat="1">
      <c r="E5479" s="197"/>
      <c r="F5479" s="15"/>
      <c r="G5479" s="198"/>
      <c r="I5479" s="15"/>
    </row>
    <row r="5480" spans="5:9" s="196" customFormat="1">
      <c r="E5480" s="197"/>
      <c r="F5480" s="15"/>
      <c r="G5480" s="198"/>
      <c r="I5480" s="15"/>
    </row>
    <row r="5481" spans="5:9" s="196" customFormat="1">
      <c r="E5481" s="197"/>
      <c r="F5481" s="15"/>
      <c r="G5481" s="198"/>
      <c r="I5481" s="15"/>
    </row>
    <row r="5482" spans="5:9" s="196" customFormat="1">
      <c r="E5482" s="197"/>
      <c r="F5482" s="15"/>
      <c r="G5482" s="198"/>
      <c r="I5482" s="15"/>
    </row>
    <row r="5483" spans="5:9" s="196" customFormat="1">
      <c r="E5483" s="197"/>
      <c r="F5483" s="15"/>
      <c r="G5483" s="198"/>
      <c r="I5483" s="15"/>
    </row>
    <row r="5484" spans="5:9" s="196" customFormat="1">
      <c r="E5484" s="197"/>
      <c r="F5484" s="15"/>
      <c r="G5484" s="198"/>
      <c r="I5484" s="15"/>
    </row>
    <row r="5485" spans="5:9" s="196" customFormat="1">
      <c r="E5485" s="197"/>
      <c r="F5485" s="15"/>
      <c r="G5485" s="198"/>
      <c r="I5485" s="15"/>
    </row>
    <row r="5486" spans="5:9" s="196" customFormat="1">
      <c r="E5486" s="197"/>
      <c r="F5486" s="15"/>
      <c r="G5486" s="198"/>
      <c r="I5486" s="15"/>
    </row>
    <row r="5487" spans="5:9" s="196" customFormat="1">
      <c r="E5487" s="197"/>
      <c r="F5487" s="15"/>
      <c r="G5487" s="198"/>
      <c r="I5487" s="15"/>
    </row>
    <row r="5488" spans="5:9" s="196" customFormat="1">
      <c r="E5488" s="197"/>
      <c r="F5488" s="15"/>
      <c r="G5488" s="198"/>
      <c r="I5488" s="15"/>
    </row>
    <row r="5489" spans="5:9" s="196" customFormat="1">
      <c r="E5489" s="197"/>
      <c r="F5489" s="15"/>
      <c r="G5489" s="198"/>
      <c r="I5489" s="15"/>
    </row>
    <row r="5490" spans="5:9" s="196" customFormat="1">
      <c r="E5490" s="197"/>
      <c r="F5490" s="15"/>
      <c r="G5490" s="198"/>
      <c r="I5490" s="15"/>
    </row>
    <row r="5491" spans="5:9" s="196" customFormat="1">
      <c r="E5491" s="197"/>
      <c r="F5491" s="15"/>
      <c r="G5491" s="198"/>
      <c r="I5491" s="15"/>
    </row>
    <row r="5492" spans="5:9" s="196" customFormat="1">
      <c r="E5492" s="197"/>
      <c r="F5492" s="15"/>
      <c r="G5492" s="198"/>
      <c r="I5492" s="15"/>
    </row>
    <row r="5493" spans="5:9" s="196" customFormat="1">
      <c r="E5493" s="197"/>
      <c r="F5493" s="15"/>
      <c r="G5493" s="198"/>
      <c r="I5493" s="15"/>
    </row>
    <row r="5494" spans="5:9" s="196" customFormat="1">
      <c r="E5494" s="197"/>
      <c r="F5494" s="15"/>
      <c r="G5494" s="198"/>
      <c r="I5494" s="15"/>
    </row>
    <row r="5495" spans="5:9" s="196" customFormat="1">
      <c r="E5495" s="197"/>
      <c r="F5495" s="15"/>
      <c r="G5495" s="198"/>
      <c r="I5495" s="15"/>
    </row>
    <row r="5496" spans="5:9" s="196" customFormat="1">
      <c r="E5496" s="197"/>
      <c r="F5496" s="15"/>
      <c r="G5496" s="198"/>
      <c r="I5496" s="15"/>
    </row>
    <row r="5497" spans="5:9" s="196" customFormat="1">
      <c r="E5497" s="197"/>
      <c r="F5497" s="15"/>
      <c r="G5497" s="198"/>
      <c r="I5497" s="15"/>
    </row>
    <row r="5498" spans="5:9" s="196" customFormat="1">
      <c r="E5498" s="197"/>
      <c r="F5498" s="15"/>
      <c r="G5498" s="198"/>
      <c r="I5498" s="15"/>
    </row>
    <row r="5499" spans="5:9" s="196" customFormat="1">
      <c r="E5499" s="197"/>
      <c r="F5499" s="15"/>
      <c r="G5499" s="198"/>
      <c r="I5499" s="15"/>
    </row>
    <row r="5500" spans="5:9" s="196" customFormat="1">
      <c r="E5500" s="197"/>
      <c r="F5500" s="15"/>
      <c r="G5500" s="198"/>
      <c r="I5500" s="15"/>
    </row>
    <row r="5501" spans="5:9" s="196" customFormat="1">
      <c r="E5501" s="197"/>
      <c r="F5501" s="15"/>
      <c r="G5501" s="198"/>
      <c r="I5501" s="15"/>
    </row>
    <row r="5502" spans="5:9" s="196" customFormat="1">
      <c r="E5502" s="197"/>
      <c r="F5502" s="15"/>
      <c r="G5502" s="198"/>
      <c r="I5502" s="15"/>
    </row>
    <row r="5503" spans="5:9" s="196" customFormat="1">
      <c r="E5503" s="197"/>
      <c r="F5503" s="15"/>
      <c r="G5503" s="198"/>
      <c r="I5503" s="15"/>
    </row>
    <row r="5504" spans="5:9" s="196" customFormat="1">
      <c r="E5504" s="197"/>
      <c r="F5504" s="15"/>
      <c r="G5504" s="198"/>
      <c r="I5504" s="15"/>
    </row>
    <row r="5505" spans="5:9" s="196" customFormat="1">
      <c r="E5505" s="197"/>
      <c r="F5505" s="15"/>
      <c r="G5505" s="198"/>
      <c r="I5505" s="15"/>
    </row>
    <row r="5506" spans="5:9" s="196" customFormat="1">
      <c r="E5506" s="197"/>
      <c r="F5506" s="15"/>
      <c r="G5506" s="198"/>
      <c r="I5506" s="15"/>
    </row>
    <row r="5507" spans="5:9" s="196" customFormat="1">
      <c r="E5507" s="197"/>
      <c r="F5507" s="15"/>
      <c r="G5507" s="198"/>
      <c r="I5507" s="15"/>
    </row>
    <row r="5508" spans="5:9" s="196" customFormat="1">
      <c r="E5508" s="197"/>
      <c r="F5508" s="15"/>
      <c r="G5508" s="198"/>
      <c r="I5508" s="15"/>
    </row>
    <row r="5509" spans="5:9" s="196" customFormat="1">
      <c r="E5509" s="197"/>
      <c r="F5509" s="15"/>
      <c r="G5509" s="198"/>
      <c r="I5509" s="15"/>
    </row>
    <row r="5510" spans="5:9" s="196" customFormat="1">
      <c r="E5510" s="197"/>
      <c r="F5510" s="15"/>
      <c r="G5510" s="198"/>
      <c r="I5510" s="15"/>
    </row>
    <row r="5511" spans="5:9" s="196" customFormat="1">
      <c r="E5511" s="197"/>
      <c r="F5511" s="15"/>
      <c r="G5511" s="198"/>
      <c r="I5511" s="15"/>
    </row>
    <row r="5512" spans="5:9" s="196" customFormat="1">
      <c r="E5512" s="197"/>
      <c r="F5512" s="15"/>
      <c r="G5512" s="198"/>
      <c r="I5512" s="15"/>
    </row>
    <row r="5513" spans="5:9" s="196" customFormat="1">
      <c r="E5513" s="197"/>
      <c r="F5513" s="15"/>
      <c r="G5513" s="198"/>
      <c r="I5513" s="15"/>
    </row>
    <row r="5514" spans="5:9" s="196" customFormat="1">
      <c r="E5514" s="197"/>
      <c r="F5514" s="15"/>
      <c r="G5514" s="198"/>
      <c r="I5514" s="15"/>
    </row>
    <row r="5515" spans="5:9" s="196" customFormat="1">
      <c r="E5515" s="197"/>
      <c r="F5515" s="15"/>
      <c r="G5515" s="198"/>
      <c r="I5515" s="15"/>
    </row>
    <row r="5516" spans="5:9" s="196" customFormat="1">
      <c r="E5516" s="197"/>
      <c r="F5516" s="15"/>
      <c r="G5516" s="198"/>
      <c r="I5516" s="15"/>
    </row>
    <row r="5517" spans="5:9" s="196" customFormat="1">
      <c r="E5517" s="197"/>
      <c r="F5517" s="15"/>
      <c r="G5517" s="198"/>
      <c r="I5517" s="15"/>
    </row>
    <row r="5518" spans="5:9" s="196" customFormat="1">
      <c r="E5518" s="197"/>
      <c r="F5518" s="15"/>
      <c r="G5518" s="198"/>
      <c r="I5518" s="15"/>
    </row>
    <row r="5519" spans="5:9" s="196" customFormat="1">
      <c r="E5519" s="197"/>
      <c r="F5519" s="15"/>
      <c r="G5519" s="198"/>
      <c r="I5519" s="15"/>
    </row>
    <row r="5520" spans="5:9" s="196" customFormat="1">
      <c r="E5520" s="197"/>
      <c r="F5520" s="15"/>
      <c r="G5520" s="198"/>
      <c r="I5520" s="15"/>
    </row>
    <row r="5521" spans="5:9" s="196" customFormat="1">
      <c r="E5521" s="197"/>
      <c r="F5521" s="15"/>
      <c r="G5521" s="198"/>
      <c r="I5521" s="15"/>
    </row>
    <row r="5522" spans="5:9" s="196" customFormat="1">
      <c r="E5522" s="197"/>
      <c r="F5522" s="15"/>
      <c r="G5522" s="198"/>
      <c r="I5522" s="15"/>
    </row>
    <row r="5523" spans="5:9" s="196" customFormat="1">
      <c r="E5523" s="197"/>
      <c r="F5523" s="15"/>
      <c r="G5523" s="198"/>
      <c r="I5523" s="15"/>
    </row>
    <row r="5524" spans="5:9" s="196" customFormat="1">
      <c r="E5524" s="197"/>
      <c r="F5524" s="15"/>
      <c r="G5524" s="198"/>
      <c r="I5524" s="15"/>
    </row>
    <row r="5525" spans="5:9" s="196" customFormat="1">
      <c r="E5525" s="197"/>
      <c r="F5525" s="15"/>
      <c r="G5525" s="198"/>
      <c r="I5525" s="15"/>
    </row>
    <row r="5526" spans="5:9" s="196" customFormat="1">
      <c r="E5526" s="197"/>
      <c r="F5526" s="15"/>
      <c r="G5526" s="198"/>
      <c r="I5526" s="15"/>
    </row>
    <row r="5527" spans="5:9" s="196" customFormat="1">
      <c r="E5527" s="197"/>
      <c r="F5527" s="15"/>
      <c r="G5527" s="198"/>
      <c r="I5527" s="15"/>
    </row>
    <row r="5528" spans="5:9" s="196" customFormat="1">
      <c r="E5528" s="197"/>
      <c r="F5528" s="15"/>
      <c r="G5528" s="198"/>
      <c r="I5528" s="15"/>
    </row>
    <row r="5529" spans="5:9" s="196" customFormat="1">
      <c r="E5529" s="197"/>
      <c r="F5529" s="15"/>
      <c r="G5529" s="198"/>
      <c r="I5529" s="15"/>
    </row>
    <row r="5530" spans="5:9" s="196" customFormat="1">
      <c r="E5530" s="197"/>
      <c r="F5530" s="15"/>
      <c r="G5530" s="198"/>
      <c r="I5530" s="15"/>
    </row>
    <row r="5531" spans="5:9" s="196" customFormat="1">
      <c r="E5531" s="197"/>
      <c r="F5531" s="15"/>
      <c r="G5531" s="198"/>
      <c r="I5531" s="15"/>
    </row>
    <row r="5532" spans="5:9" s="196" customFormat="1">
      <c r="E5532" s="197"/>
      <c r="F5532" s="15"/>
      <c r="G5532" s="198"/>
      <c r="I5532" s="15"/>
    </row>
    <row r="5533" spans="5:9" s="196" customFormat="1">
      <c r="E5533" s="197"/>
      <c r="F5533" s="15"/>
      <c r="G5533" s="198"/>
      <c r="I5533" s="15"/>
    </row>
    <row r="5534" spans="5:9" s="196" customFormat="1">
      <c r="E5534" s="197"/>
      <c r="F5534" s="15"/>
      <c r="G5534" s="198"/>
      <c r="I5534" s="15"/>
    </row>
    <row r="5535" spans="5:9" s="196" customFormat="1">
      <c r="E5535" s="197"/>
      <c r="F5535" s="15"/>
      <c r="G5535" s="198"/>
      <c r="I5535" s="15"/>
    </row>
    <row r="5536" spans="5:9" s="196" customFormat="1">
      <c r="E5536" s="197"/>
      <c r="F5536" s="15"/>
      <c r="G5536" s="198"/>
      <c r="I5536" s="15"/>
    </row>
    <row r="5537" spans="5:9" s="196" customFormat="1">
      <c r="E5537" s="197"/>
      <c r="F5537" s="15"/>
      <c r="G5537" s="198"/>
      <c r="I5537" s="15"/>
    </row>
    <row r="5538" spans="5:9" s="196" customFormat="1">
      <c r="E5538" s="197"/>
      <c r="F5538" s="15"/>
      <c r="G5538" s="198"/>
      <c r="I5538" s="15"/>
    </row>
    <row r="5539" spans="5:9" s="196" customFormat="1">
      <c r="E5539" s="197"/>
      <c r="F5539" s="15"/>
      <c r="G5539" s="198"/>
      <c r="I5539" s="15"/>
    </row>
    <row r="5540" spans="5:9" s="196" customFormat="1">
      <c r="E5540" s="197"/>
      <c r="F5540" s="15"/>
      <c r="G5540" s="198"/>
      <c r="I5540" s="15"/>
    </row>
    <row r="5541" spans="5:9" s="196" customFormat="1">
      <c r="E5541" s="197"/>
      <c r="F5541" s="15"/>
      <c r="G5541" s="198"/>
      <c r="I5541" s="15"/>
    </row>
    <row r="5542" spans="5:9" s="196" customFormat="1">
      <c r="E5542" s="197"/>
      <c r="F5542" s="15"/>
      <c r="G5542" s="198"/>
      <c r="I5542" s="15"/>
    </row>
    <row r="5543" spans="5:9" s="196" customFormat="1">
      <c r="E5543" s="197"/>
      <c r="F5543" s="15"/>
      <c r="G5543" s="198"/>
      <c r="I5543" s="15"/>
    </row>
    <row r="5544" spans="5:9" s="196" customFormat="1">
      <c r="E5544" s="197"/>
      <c r="F5544" s="15"/>
      <c r="G5544" s="198"/>
      <c r="I5544" s="15"/>
    </row>
    <row r="5545" spans="5:9" s="196" customFormat="1">
      <c r="E5545" s="197"/>
      <c r="F5545" s="15"/>
      <c r="G5545" s="198"/>
      <c r="I5545" s="15"/>
    </row>
    <row r="5546" spans="5:9" s="196" customFormat="1">
      <c r="E5546" s="197"/>
      <c r="F5546" s="15"/>
      <c r="G5546" s="198"/>
      <c r="I5546" s="15"/>
    </row>
    <row r="5547" spans="5:9" s="196" customFormat="1">
      <c r="E5547" s="197"/>
      <c r="F5547" s="15"/>
      <c r="G5547" s="198"/>
      <c r="I5547" s="15"/>
    </row>
    <row r="5548" spans="5:9" s="196" customFormat="1">
      <c r="E5548" s="197"/>
      <c r="F5548" s="15"/>
      <c r="G5548" s="198"/>
      <c r="I5548" s="15"/>
    </row>
    <row r="5549" spans="5:9" s="196" customFormat="1">
      <c r="E5549" s="197"/>
      <c r="F5549" s="15"/>
      <c r="G5549" s="198"/>
      <c r="I5549" s="15"/>
    </row>
    <row r="5550" spans="5:9" s="196" customFormat="1">
      <c r="E5550" s="197"/>
      <c r="F5550" s="15"/>
      <c r="G5550" s="198"/>
      <c r="I5550" s="15"/>
    </row>
    <row r="5551" spans="5:9" s="196" customFormat="1">
      <c r="E5551" s="197"/>
      <c r="F5551" s="15"/>
      <c r="G5551" s="198"/>
      <c r="I5551" s="15"/>
    </row>
    <row r="5552" spans="5:9" s="196" customFormat="1">
      <c r="E5552" s="197"/>
      <c r="F5552" s="15"/>
      <c r="G5552" s="198"/>
      <c r="I5552" s="15"/>
    </row>
    <row r="5553" spans="5:9" s="196" customFormat="1">
      <c r="E5553" s="197"/>
      <c r="F5553" s="15"/>
      <c r="G5553" s="198"/>
      <c r="I5553" s="15"/>
    </row>
    <row r="5554" spans="5:9" s="196" customFormat="1">
      <c r="E5554" s="197"/>
      <c r="F5554" s="15"/>
      <c r="G5554" s="198"/>
      <c r="I5554" s="15"/>
    </row>
    <row r="5555" spans="5:9" s="196" customFormat="1">
      <c r="E5555" s="197"/>
      <c r="F5555" s="15"/>
      <c r="G5555" s="198"/>
      <c r="I5555" s="15"/>
    </row>
    <row r="5556" spans="5:9" s="196" customFormat="1">
      <c r="E5556" s="197"/>
      <c r="F5556" s="15"/>
      <c r="G5556" s="198"/>
      <c r="I5556" s="15"/>
    </row>
    <row r="5557" spans="5:9" s="196" customFormat="1">
      <c r="E5557" s="197"/>
      <c r="F5557" s="15"/>
      <c r="G5557" s="198"/>
      <c r="I5557" s="15"/>
    </row>
    <row r="5558" spans="5:9" s="196" customFormat="1">
      <c r="E5558" s="197"/>
      <c r="F5558" s="15"/>
      <c r="G5558" s="198"/>
      <c r="I5558" s="15"/>
    </row>
    <row r="5559" spans="5:9" s="196" customFormat="1">
      <c r="E5559" s="197"/>
      <c r="F5559" s="15"/>
      <c r="G5559" s="198"/>
      <c r="I5559" s="15"/>
    </row>
    <row r="5560" spans="5:9" s="196" customFormat="1">
      <c r="E5560" s="197"/>
      <c r="F5560" s="15"/>
      <c r="G5560" s="198"/>
      <c r="I5560" s="15"/>
    </row>
    <row r="5561" spans="5:9" s="196" customFormat="1">
      <c r="E5561" s="197"/>
      <c r="F5561" s="15"/>
      <c r="G5561" s="198"/>
      <c r="I5561" s="15"/>
    </row>
    <row r="5562" spans="5:9" s="196" customFormat="1">
      <c r="E5562" s="197"/>
      <c r="F5562" s="15"/>
      <c r="G5562" s="198"/>
      <c r="I5562" s="15"/>
    </row>
    <row r="5563" spans="5:9" s="196" customFormat="1">
      <c r="E5563" s="197"/>
      <c r="F5563" s="15"/>
      <c r="G5563" s="198"/>
      <c r="I5563" s="15"/>
    </row>
    <row r="5564" spans="5:9" s="196" customFormat="1">
      <c r="E5564" s="197"/>
      <c r="F5564" s="15"/>
      <c r="G5564" s="198"/>
      <c r="I5564" s="15"/>
    </row>
    <row r="5565" spans="5:9" s="196" customFormat="1">
      <c r="E5565" s="197"/>
      <c r="F5565" s="15"/>
      <c r="G5565" s="198"/>
      <c r="I5565" s="15"/>
    </row>
    <row r="5566" spans="5:9" s="196" customFormat="1">
      <c r="E5566" s="197"/>
      <c r="F5566" s="15"/>
      <c r="G5566" s="198"/>
      <c r="I5566" s="15"/>
    </row>
    <row r="5567" spans="5:9" s="196" customFormat="1">
      <c r="E5567" s="197"/>
      <c r="F5567" s="15"/>
      <c r="G5567" s="198"/>
      <c r="I5567" s="15"/>
    </row>
    <row r="5568" spans="5:9" s="196" customFormat="1">
      <c r="E5568" s="197"/>
      <c r="F5568" s="15"/>
      <c r="G5568" s="198"/>
      <c r="I5568" s="15"/>
    </row>
    <row r="5569" spans="5:9" s="196" customFormat="1">
      <c r="E5569" s="197"/>
      <c r="F5569" s="15"/>
      <c r="G5569" s="198"/>
      <c r="I5569" s="15"/>
    </row>
    <row r="5570" spans="5:9" s="196" customFormat="1">
      <c r="E5570" s="197"/>
      <c r="F5570" s="15"/>
      <c r="G5570" s="198"/>
      <c r="I5570" s="15"/>
    </row>
    <row r="5571" spans="5:9" s="196" customFormat="1">
      <c r="E5571" s="197"/>
      <c r="F5571" s="15"/>
      <c r="G5571" s="198"/>
      <c r="I5571" s="15"/>
    </row>
    <row r="5572" spans="5:9" s="196" customFormat="1">
      <c r="E5572" s="197"/>
      <c r="F5572" s="15"/>
      <c r="G5572" s="198"/>
      <c r="I5572" s="15"/>
    </row>
    <row r="5573" spans="5:9" s="196" customFormat="1">
      <c r="E5573" s="197"/>
      <c r="F5573" s="15"/>
      <c r="G5573" s="198"/>
      <c r="I5573" s="15"/>
    </row>
    <row r="5574" spans="5:9" s="196" customFormat="1">
      <c r="E5574" s="197"/>
      <c r="F5574" s="15"/>
      <c r="G5574" s="198"/>
      <c r="I5574" s="15"/>
    </row>
    <row r="5575" spans="5:9" s="196" customFormat="1">
      <c r="E5575" s="197"/>
      <c r="F5575" s="15"/>
      <c r="G5575" s="198"/>
      <c r="I5575" s="15"/>
    </row>
    <row r="5576" spans="5:9" s="196" customFormat="1">
      <c r="E5576" s="197"/>
      <c r="F5576" s="15"/>
      <c r="G5576" s="198"/>
      <c r="I5576" s="15"/>
    </row>
    <row r="5577" spans="5:9" s="196" customFormat="1">
      <c r="E5577" s="197"/>
      <c r="F5577" s="15"/>
      <c r="G5577" s="198"/>
      <c r="I5577" s="15"/>
    </row>
    <row r="5578" spans="5:9" s="196" customFormat="1">
      <c r="E5578" s="197"/>
      <c r="F5578" s="15"/>
      <c r="G5578" s="198"/>
      <c r="I5578" s="15"/>
    </row>
    <row r="5579" spans="5:9" s="196" customFormat="1">
      <c r="E5579" s="197"/>
      <c r="F5579" s="15"/>
      <c r="G5579" s="198"/>
      <c r="I5579" s="15"/>
    </row>
    <row r="5580" spans="5:9" s="196" customFormat="1">
      <c r="E5580" s="197"/>
      <c r="F5580" s="15"/>
      <c r="G5580" s="198"/>
      <c r="I5580" s="15"/>
    </row>
    <row r="5581" spans="5:9" s="196" customFormat="1">
      <c r="E5581" s="197"/>
      <c r="F5581" s="15"/>
      <c r="G5581" s="198"/>
      <c r="I5581" s="15"/>
    </row>
    <row r="5582" spans="5:9" s="196" customFormat="1">
      <c r="E5582" s="197"/>
      <c r="F5582" s="15"/>
      <c r="G5582" s="198"/>
      <c r="I5582" s="15"/>
    </row>
    <row r="5583" spans="5:9" s="196" customFormat="1">
      <c r="E5583" s="197"/>
      <c r="F5583" s="15"/>
      <c r="G5583" s="198"/>
      <c r="I5583" s="15"/>
    </row>
    <row r="5584" spans="5:9" s="196" customFormat="1">
      <c r="E5584" s="197"/>
      <c r="F5584" s="15"/>
      <c r="G5584" s="198"/>
      <c r="I5584" s="15"/>
    </row>
    <row r="5585" spans="5:9" s="196" customFormat="1">
      <c r="E5585" s="197"/>
      <c r="F5585" s="15"/>
      <c r="G5585" s="198"/>
      <c r="I5585" s="15"/>
    </row>
    <row r="5586" spans="5:9" s="196" customFormat="1">
      <c r="E5586" s="197"/>
      <c r="F5586" s="15"/>
      <c r="G5586" s="198"/>
      <c r="I5586" s="15"/>
    </row>
    <row r="5587" spans="5:9" s="196" customFormat="1">
      <c r="E5587" s="197"/>
      <c r="F5587" s="15"/>
      <c r="G5587" s="198"/>
      <c r="I5587" s="15"/>
    </row>
    <row r="5588" spans="5:9" s="196" customFormat="1">
      <c r="E5588" s="197"/>
      <c r="F5588" s="15"/>
      <c r="G5588" s="198"/>
      <c r="I5588" s="15"/>
    </row>
    <row r="5589" spans="5:9" s="196" customFormat="1">
      <c r="E5589" s="197"/>
      <c r="F5589" s="15"/>
      <c r="G5589" s="198"/>
      <c r="I5589" s="15"/>
    </row>
    <row r="5590" spans="5:9" s="196" customFormat="1">
      <c r="E5590" s="197"/>
      <c r="F5590" s="15"/>
      <c r="G5590" s="198"/>
      <c r="I5590" s="15"/>
    </row>
    <row r="5591" spans="5:9" s="196" customFormat="1">
      <c r="E5591" s="197"/>
      <c r="F5591" s="15"/>
      <c r="G5591" s="198"/>
      <c r="I5591" s="15"/>
    </row>
    <row r="5592" spans="5:9" s="196" customFormat="1">
      <c r="E5592" s="197"/>
      <c r="F5592" s="15"/>
      <c r="G5592" s="198"/>
      <c r="I5592" s="15"/>
    </row>
    <row r="5593" spans="5:9" s="196" customFormat="1">
      <c r="E5593" s="197"/>
      <c r="F5593" s="15"/>
      <c r="G5593" s="198"/>
      <c r="I5593" s="15"/>
    </row>
    <row r="5594" spans="5:9" s="196" customFormat="1">
      <c r="E5594" s="197"/>
      <c r="F5594" s="15"/>
      <c r="G5594" s="198"/>
      <c r="I5594" s="15"/>
    </row>
    <row r="5595" spans="5:9" s="196" customFormat="1">
      <c r="E5595" s="197"/>
      <c r="F5595" s="15"/>
      <c r="G5595" s="198"/>
      <c r="I5595" s="15"/>
    </row>
    <row r="5596" spans="5:9" s="196" customFormat="1">
      <c r="E5596" s="197"/>
      <c r="F5596" s="15"/>
      <c r="G5596" s="198"/>
      <c r="I5596" s="15"/>
    </row>
  </sheetData>
  <mergeCells count="10">
    <mergeCell ref="A1:G1"/>
    <mergeCell ref="A2:G2"/>
    <mergeCell ref="A3:G3"/>
    <mergeCell ref="A4:G4"/>
    <mergeCell ref="A7:G7"/>
    <mergeCell ref="A91:G91"/>
    <mergeCell ref="A115:G115"/>
    <mergeCell ref="E76:G76"/>
    <mergeCell ref="E88:G88"/>
    <mergeCell ref="A6:D6"/>
  </mergeCells>
  <phoneticPr fontId="2" type="noConversion"/>
  <pageMargins left="0.94488188976377963" right="0.35433070866141736" top="0.98425196850393704" bottom="0.98425196850393704" header="0.51181102362204722" footer="0.51181102362204722"/>
  <pageSetup paperSize="9" firstPageNumber="27" orientation="portrait" useFirstPageNumber="1" r:id="rId1"/>
  <headerFooter alignWithMargins="0">
    <oddHeader>&amp;C&amp;R&amp;"Courier New,ธรรมดา"&amp;12&amp;P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89"/>
  <sheetViews>
    <sheetView view="pageBreakPreview" topLeftCell="B1099" zoomScaleSheetLayoutView="100" workbookViewId="0">
      <selection activeCell="L1112" sqref="L1112"/>
    </sheetView>
  </sheetViews>
  <sheetFormatPr defaultRowHeight="24"/>
  <cols>
    <col min="1" max="1" width="53.28515625" style="68" customWidth="1"/>
    <col min="2" max="2" width="17" style="68" customWidth="1"/>
    <col min="3" max="3" width="18.28515625" style="68" customWidth="1"/>
    <col min="4" max="4" width="17.5703125" style="68" customWidth="1"/>
    <col min="5" max="5" width="18.140625" style="68" customWidth="1"/>
    <col min="6" max="6" width="17.42578125" style="68" customWidth="1"/>
    <col min="7" max="7" width="11.5703125" style="68" customWidth="1"/>
    <col min="8" max="8" width="19" style="68" customWidth="1"/>
    <col min="9" max="16384" width="9.140625" style="68"/>
  </cols>
  <sheetData>
    <row r="1" spans="1:8" s="199" customFormat="1">
      <c r="A1" s="1124" t="s">
        <v>194</v>
      </c>
      <c r="B1" s="1124"/>
      <c r="C1" s="1124"/>
      <c r="D1" s="1124"/>
      <c r="E1" s="1124"/>
      <c r="F1" s="1124"/>
      <c r="G1" s="1124"/>
      <c r="H1" s="1124"/>
    </row>
    <row r="2" spans="1:8">
      <c r="A2" s="1124" t="s">
        <v>1440</v>
      </c>
      <c r="B2" s="1124"/>
      <c r="C2" s="1124"/>
      <c r="D2" s="1124"/>
      <c r="E2" s="1124"/>
      <c r="F2" s="1124"/>
      <c r="G2" s="1124"/>
      <c r="H2" s="1124"/>
    </row>
    <row r="3" spans="1:8">
      <c r="A3" s="1124" t="s">
        <v>145</v>
      </c>
      <c r="B3" s="1124"/>
      <c r="C3" s="1124"/>
      <c r="D3" s="1124"/>
      <c r="E3" s="1124"/>
      <c r="F3" s="1124"/>
      <c r="G3" s="1124"/>
      <c r="H3" s="1124"/>
    </row>
    <row r="4" spans="1:8">
      <c r="A4" s="1125" t="s">
        <v>146</v>
      </c>
      <c r="B4" s="1125"/>
      <c r="C4" s="1125"/>
      <c r="D4" s="1125"/>
      <c r="E4" s="1125"/>
      <c r="F4" s="1125"/>
      <c r="G4" s="1125"/>
      <c r="H4" s="1125"/>
    </row>
    <row r="5" spans="1:8">
      <c r="A5" s="1100"/>
      <c r="B5" s="1103" t="s">
        <v>55</v>
      </c>
      <c r="C5" s="1104"/>
      <c r="D5" s="1104"/>
      <c r="E5" s="1105"/>
      <c r="F5" s="1106" t="s">
        <v>12</v>
      </c>
      <c r="G5" s="1107"/>
      <c r="H5" s="1108"/>
    </row>
    <row r="6" spans="1:8">
      <c r="A6" s="1101"/>
      <c r="B6" s="1109" t="s">
        <v>148</v>
      </c>
      <c r="C6" s="1112" t="s">
        <v>469</v>
      </c>
      <c r="D6" s="1112" t="s">
        <v>661</v>
      </c>
      <c r="E6" s="1112" t="s">
        <v>662</v>
      </c>
      <c r="F6" s="1115" t="s">
        <v>779</v>
      </c>
      <c r="G6" s="839" t="s">
        <v>164</v>
      </c>
      <c r="H6" s="1115" t="s">
        <v>1438</v>
      </c>
    </row>
    <row r="7" spans="1:8">
      <c r="A7" s="1101"/>
      <c r="B7" s="1110"/>
      <c r="C7" s="1113"/>
      <c r="D7" s="1113"/>
      <c r="E7" s="1113"/>
      <c r="F7" s="1116"/>
      <c r="G7" s="840" t="s">
        <v>165</v>
      </c>
      <c r="H7" s="1116"/>
    </row>
    <row r="8" spans="1:8">
      <c r="A8" s="1102"/>
      <c r="B8" s="1111"/>
      <c r="C8" s="1114"/>
      <c r="D8" s="1114"/>
      <c r="E8" s="1114"/>
      <c r="F8" s="1117"/>
      <c r="G8" s="841" t="s">
        <v>134</v>
      </c>
      <c r="H8" s="1117"/>
    </row>
    <row r="9" spans="1:8" ht="26.25">
      <c r="A9" s="682" t="s">
        <v>58</v>
      </c>
      <c r="B9" s="206"/>
      <c r="C9" s="207"/>
      <c r="D9" s="207"/>
      <c r="E9" s="207"/>
      <c r="F9" s="206"/>
      <c r="G9" s="207"/>
      <c r="H9" s="206"/>
    </row>
    <row r="10" spans="1:8" ht="26.25">
      <c r="A10" s="832" t="s">
        <v>73</v>
      </c>
      <c r="B10" s="208"/>
      <c r="C10" s="209"/>
      <c r="D10" s="209"/>
      <c r="E10" s="209"/>
      <c r="F10" s="209"/>
      <c r="G10" s="209"/>
      <c r="H10" s="209"/>
    </row>
    <row r="11" spans="1:8">
      <c r="A11" s="210" t="s">
        <v>54</v>
      </c>
      <c r="B11" s="208"/>
      <c r="C11" s="209"/>
      <c r="D11" s="209"/>
      <c r="E11" s="209"/>
      <c r="F11" s="209"/>
      <c r="G11" s="209"/>
      <c r="H11" s="209"/>
    </row>
    <row r="12" spans="1:8">
      <c r="A12" s="211" t="s">
        <v>389</v>
      </c>
      <c r="B12" s="208"/>
      <c r="C12" s="209"/>
      <c r="D12" s="209"/>
      <c r="E12" s="209"/>
      <c r="F12" s="209"/>
      <c r="G12" s="209"/>
      <c r="H12" s="209"/>
    </row>
    <row r="13" spans="1:8" s="92" customFormat="1" ht="23.25">
      <c r="A13" s="211" t="s">
        <v>131</v>
      </c>
      <c r="B13" s="206"/>
      <c r="C13" s="207"/>
      <c r="D13" s="207"/>
      <c r="E13" s="207"/>
      <c r="F13" s="207"/>
      <c r="G13" s="207"/>
      <c r="H13" s="207"/>
    </row>
    <row r="14" spans="1:8">
      <c r="A14" s="212" t="s">
        <v>195</v>
      </c>
      <c r="B14" s="209">
        <v>695520</v>
      </c>
      <c r="C14" s="209">
        <v>695520</v>
      </c>
      <c r="D14" s="209">
        <v>695520</v>
      </c>
      <c r="E14" s="209">
        <v>695520</v>
      </c>
      <c r="F14" s="209">
        <v>695520</v>
      </c>
      <c r="G14" s="213">
        <f>SUM(F14-H14)*100/F14</f>
        <v>0</v>
      </c>
      <c r="H14" s="209">
        <f>SUM(แผนงานบริหารทั่วไป!H12)</f>
        <v>695520</v>
      </c>
    </row>
    <row r="15" spans="1:8">
      <c r="A15" s="212" t="s">
        <v>196</v>
      </c>
      <c r="B15" s="209">
        <v>120000</v>
      </c>
      <c r="C15" s="209">
        <v>120000</v>
      </c>
      <c r="D15" s="209">
        <v>120000</v>
      </c>
      <c r="E15" s="209">
        <v>120000</v>
      </c>
      <c r="F15" s="209">
        <v>120000</v>
      </c>
      <c r="G15" s="213">
        <f>SUM(F15-H15)*100/F15</f>
        <v>0</v>
      </c>
      <c r="H15" s="209">
        <f>SUM(แผนงานบริหารทั่วไป!H23)</f>
        <v>120000</v>
      </c>
    </row>
    <row r="16" spans="1:8">
      <c r="A16" s="212" t="s">
        <v>197</v>
      </c>
      <c r="B16" s="209">
        <v>120000</v>
      </c>
      <c r="C16" s="209">
        <v>120000</v>
      </c>
      <c r="D16" s="209">
        <v>120000</v>
      </c>
      <c r="E16" s="209">
        <v>120000</v>
      </c>
      <c r="F16" s="209">
        <v>120000</v>
      </c>
      <c r="G16" s="213">
        <f>SUM(F16-H16)*100/F16</f>
        <v>0</v>
      </c>
      <c r="H16" s="209">
        <f>SUM(แผนงานบริหารทั่วไป!H36)</f>
        <v>120000</v>
      </c>
    </row>
    <row r="17" spans="1:8">
      <c r="A17" s="212" t="s">
        <v>325</v>
      </c>
      <c r="B17" s="209">
        <v>198720</v>
      </c>
      <c r="C17" s="209">
        <v>198720</v>
      </c>
      <c r="D17" s="209">
        <v>198720</v>
      </c>
      <c r="E17" s="209">
        <v>198720</v>
      </c>
      <c r="F17" s="209">
        <v>198720</v>
      </c>
      <c r="G17" s="213">
        <f>SUM(F17-H17)*100/F17</f>
        <v>0</v>
      </c>
      <c r="H17" s="209">
        <f>SUM(แผนงานบริหารทั่วไป!H46)</f>
        <v>198720</v>
      </c>
    </row>
    <row r="18" spans="1:8">
      <c r="A18" s="212" t="s">
        <v>471</v>
      </c>
      <c r="B18" s="209">
        <v>1490400</v>
      </c>
      <c r="C18" s="209">
        <v>1454564.49</v>
      </c>
      <c r="D18" s="209">
        <v>1258560</v>
      </c>
      <c r="E18" s="209">
        <v>1258560</v>
      </c>
      <c r="F18" s="209">
        <v>1258560</v>
      </c>
      <c r="G18" s="247">
        <f>SUM(H18-F18)*100/F18</f>
        <v>0</v>
      </c>
      <c r="H18" s="209">
        <f>SUM(แผนงานบริหารทั่วไป!H57)</f>
        <v>1258560</v>
      </c>
    </row>
    <row r="19" spans="1:8">
      <c r="A19" s="212" t="s">
        <v>472</v>
      </c>
      <c r="B19" s="208"/>
      <c r="C19" s="209"/>
      <c r="D19" s="209"/>
      <c r="E19" s="209"/>
      <c r="F19" s="209"/>
      <c r="G19" s="209"/>
      <c r="H19" s="209"/>
    </row>
    <row r="20" spans="1:8">
      <c r="A20" s="214"/>
      <c r="B20" s="215"/>
      <c r="C20" s="216"/>
      <c r="D20" s="216"/>
      <c r="E20" s="216"/>
      <c r="F20" s="216"/>
      <c r="G20" s="338"/>
      <c r="H20" s="216"/>
    </row>
    <row r="21" spans="1:8" s="92" customFormat="1" ht="23.25">
      <c r="A21" s="217" t="s">
        <v>648</v>
      </c>
      <c r="B21" s="218">
        <f>SUM(B14:B18)</f>
        <v>2624640</v>
      </c>
      <c r="C21" s="218">
        <f>SUM(C14:C18)</f>
        <v>2588804.4900000002</v>
      </c>
      <c r="D21" s="218">
        <f>SUM(D14:D18)</f>
        <v>2392800</v>
      </c>
      <c r="E21" s="218">
        <f>SUM(E14:E18)</f>
        <v>2392800</v>
      </c>
      <c r="F21" s="218">
        <f>SUM(F14:F18)</f>
        <v>2392800</v>
      </c>
      <c r="G21" s="641">
        <f>SUM(H21-F21)*100/F21</f>
        <v>0</v>
      </c>
      <c r="H21" s="218">
        <f>SUM(H14:H18)</f>
        <v>2392800</v>
      </c>
    </row>
    <row r="22" spans="1:8" s="92" customFormat="1" ht="23.25">
      <c r="A22" s="547"/>
      <c r="B22" s="374"/>
      <c r="C22" s="373"/>
      <c r="D22" s="373"/>
      <c r="E22" s="373"/>
      <c r="F22" s="373"/>
      <c r="G22" s="373"/>
      <c r="H22" s="373"/>
    </row>
    <row r="23" spans="1:8" s="92" customFormat="1" ht="23.25">
      <c r="A23" s="220"/>
      <c r="B23" s="221"/>
      <c r="C23" s="222"/>
      <c r="D23" s="222"/>
      <c r="E23" s="222"/>
      <c r="F23" s="222"/>
      <c r="G23" s="222"/>
      <c r="H23" s="222"/>
    </row>
    <row r="24" spans="1:8" s="92" customFormat="1" ht="23.25">
      <c r="A24" s="220"/>
      <c r="B24" s="221"/>
      <c r="C24" s="222"/>
      <c r="D24" s="222"/>
      <c r="E24" s="222"/>
      <c r="F24" s="222"/>
      <c r="G24" s="222"/>
      <c r="H24" s="222"/>
    </row>
    <row r="25" spans="1:8" s="92" customFormat="1" ht="23.25">
      <c r="A25" s="220"/>
      <c r="B25" s="221"/>
      <c r="C25" s="222"/>
      <c r="D25" s="222"/>
      <c r="E25" s="222"/>
      <c r="F25" s="222"/>
      <c r="G25" s="222"/>
      <c r="H25" s="222"/>
    </row>
    <row r="26" spans="1:8">
      <c r="A26" s="1100"/>
      <c r="B26" s="1103" t="s">
        <v>55</v>
      </c>
      <c r="C26" s="1104"/>
      <c r="D26" s="1104"/>
      <c r="E26" s="1105"/>
      <c r="F26" s="1106" t="s">
        <v>12</v>
      </c>
      <c r="G26" s="1107"/>
      <c r="H26" s="1108"/>
    </row>
    <row r="27" spans="1:8">
      <c r="A27" s="1101"/>
      <c r="B27" s="1109" t="s">
        <v>148</v>
      </c>
      <c r="C27" s="1112" t="s">
        <v>469</v>
      </c>
      <c r="D27" s="1112" t="s">
        <v>661</v>
      </c>
      <c r="E27" s="1112" t="s">
        <v>662</v>
      </c>
      <c r="F27" s="1115" t="s">
        <v>779</v>
      </c>
      <c r="G27" s="839" t="s">
        <v>164</v>
      </c>
      <c r="H27" s="1115" t="s">
        <v>1438</v>
      </c>
    </row>
    <row r="28" spans="1:8">
      <c r="A28" s="1101"/>
      <c r="B28" s="1110"/>
      <c r="C28" s="1113"/>
      <c r="D28" s="1113"/>
      <c r="E28" s="1113"/>
      <c r="F28" s="1116"/>
      <c r="G28" s="840" t="s">
        <v>165</v>
      </c>
      <c r="H28" s="1116"/>
    </row>
    <row r="29" spans="1:8">
      <c r="A29" s="1102"/>
      <c r="B29" s="1111"/>
      <c r="C29" s="1114"/>
      <c r="D29" s="1114"/>
      <c r="E29" s="1114"/>
      <c r="F29" s="1117"/>
      <c r="G29" s="841" t="s">
        <v>134</v>
      </c>
      <c r="H29" s="1117"/>
    </row>
    <row r="30" spans="1:8">
      <c r="A30" s="211" t="s">
        <v>94</v>
      </c>
      <c r="B30" s="206"/>
      <c r="C30" s="207"/>
      <c r="D30" s="207"/>
      <c r="E30" s="207"/>
      <c r="F30" s="207"/>
      <c r="G30" s="223"/>
      <c r="H30" s="207"/>
    </row>
    <row r="31" spans="1:8">
      <c r="A31" s="212" t="s">
        <v>289</v>
      </c>
      <c r="B31" s="209">
        <v>2020219</v>
      </c>
      <c r="C31" s="209">
        <v>2406274.38</v>
      </c>
      <c r="D31" s="209">
        <v>2978312.1</v>
      </c>
      <c r="E31" s="209">
        <v>3139410</v>
      </c>
      <c r="F31" s="209">
        <v>3346440</v>
      </c>
      <c r="G31" s="247">
        <f>SUM(H31-F31)*100/F31</f>
        <v>6.0745150069925051</v>
      </c>
      <c r="H31" s="209">
        <f>SUM(แผนงานบริหารทั่วไป!H73)</f>
        <v>3549720</v>
      </c>
    </row>
    <row r="32" spans="1:8">
      <c r="A32" s="212" t="s">
        <v>253</v>
      </c>
      <c r="B32" s="209"/>
      <c r="C32" s="209"/>
      <c r="D32" s="209"/>
      <c r="E32" s="209"/>
      <c r="F32" s="209"/>
      <c r="G32" s="209"/>
      <c r="H32" s="209"/>
    </row>
    <row r="33" spans="1:8">
      <c r="A33" s="225" t="s">
        <v>254</v>
      </c>
      <c r="B33" s="227">
        <v>18420</v>
      </c>
      <c r="C33" s="227">
        <v>3871.08</v>
      </c>
      <c r="D33" s="227">
        <v>18570</v>
      </c>
      <c r="E33" s="227">
        <v>11790</v>
      </c>
      <c r="F33" s="227">
        <f>SUM([2]แผนงานบริหารงานทั่วไป!$E$24)</f>
        <v>6660</v>
      </c>
      <c r="G33" s="247">
        <f>SUM(H33-F33)*100/F33</f>
        <v>-100</v>
      </c>
      <c r="H33" s="227">
        <v>0</v>
      </c>
    </row>
    <row r="34" spans="1:8">
      <c r="A34" s="225" t="s">
        <v>1348</v>
      </c>
      <c r="B34" s="227"/>
      <c r="C34" s="227"/>
      <c r="D34" s="227"/>
      <c r="E34" s="227"/>
      <c r="F34" s="227">
        <v>84000</v>
      </c>
      <c r="G34" s="247">
        <f>SUM(H34-F34)*100/F34</f>
        <v>0</v>
      </c>
      <c r="H34" s="227">
        <f>SUM(แผนงานบริหารทั่วไป!H97)</f>
        <v>84000</v>
      </c>
    </row>
    <row r="35" spans="1:8">
      <c r="A35" s="225" t="s">
        <v>201</v>
      </c>
      <c r="B35" s="227"/>
      <c r="C35" s="227">
        <v>0</v>
      </c>
      <c r="D35" s="227">
        <v>0</v>
      </c>
      <c r="E35" s="227"/>
      <c r="F35" s="227">
        <v>0</v>
      </c>
      <c r="G35" s="247"/>
      <c r="H35" s="227">
        <v>0</v>
      </c>
    </row>
    <row r="36" spans="1:8">
      <c r="A36" s="212" t="s">
        <v>311</v>
      </c>
      <c r="B36" s="209"/>
      <c r="C36" s="209"/>
      <c r="D36" s="209"/>
      <c r="E36" s="209"/>
      <c r="F36" s="209"/>
      <c r="G36" s="209"/>
      <c r="H36" s="209"/>
    </row>
    <row r="37" spans="1:8">
      <c r="A37" s="231" t="s">
        <v>1439</v>
      </c>
      <c r="B37" s="209">
        <v>134400</v>
      </c>
      <c r="C37" s="209">
        <v>134400</v>
      </c>
      <c r="D37" s="209">
        <v>159600</v>
      </c>
      <c r="E37" s="209">
        <v>168000</v>
      </c>
      <c r="F37" s="209">
        <v>84000</v>
      </c>
      <c r="G37" s="247">
        <f>SUM(H37-F37)*100/F37</f>
        <v>0</v>
      </c>
      <c r="H37" s="209">
        <f>SUM(แผนงานบริหารทั่วไป!H112)</f>
        <v>84000</v>
      </c>
    </row>
    <row r="38" spans="1:8" ht="48">
      <c r="A38" s="231" t="s">
        <v>681</v>
      </c>
      <c r="B38" s="209">
        <v>41323</v>
      </c>
      <c r="C38" s="209">
        <v>77000</v>
      </c>
      <c r="D38" s="209">
        <v>97500</v>
      </c>
      <c r="E38" s="209">
        <v>102000</v>
      </c>
      <c r="F38" s="209">
        <v>102000</v>
      </c>
      <c r="G38" s="247">
        <f>SUM(H38-F38)*100/F38</f>
        <v>0</v>
      </c>
      <c r="H38" s="209">
        <v>102000</v>
      </c>
    </row>
    <row r="39" spans="1:8">
      <c r="A39" s="225" t="s">
        <v>312</v>
      </c>
      <c r="B39" s="227"/>
      <c r="C39" s="227"/>
      <c r="D39" s="227"/>
      <c r="E39" s="227"/>
      <c r="F39" s="227"/>
      <c r="G39" s="209">
        <v>0</v>
      </c>
      <c r="H39" s="227"/>
    </row>
    <row r="40" spans="1:8">
      <c r="A40" s="225" t="s">
        <v>360</v>
      </c>
      <c r="B40" s="227"/>
      <c r="C40" s="227"/>
      <c r="D40" s="227"/>
      <c r="E40" s="227"/>
      <c r="F40" s="226"/>
      <c r="G40" s="209"/>
      <c r="H40" s="226"/>
    </row>
    <row r="41" spans="1:8">
      <c r="A41" s="225" t="s">
        <v>489</v>
      </c>
      <c r="B41" s="227"/>
      <c r="C41" s="227"/>
      <c r="D41" s="227"/>
      <c r="E41" s="227"/>
      <c r="F41" s="226"/>
      <c r="G41" s="209"/>
      <c r="H41" s="226"/>
    </row>
    <row r="42" spans="1:8">
      <c r="A42" s="232" t="s">
        <v>313</v>
      </c>
      <c r="B42" s="209">
        <v>220800</v>
      </c>
      <c r="C42" s="209">
        <v>134360</v>
      </c>
      <c r="D42" s="209">
        <v>140040</v>
      </c>
      <c r="E42" s="209">
        <v>144550</v>
      </c>
      <c r="F42" s="209">
        <v>149880</v>
      </c>
      <c r="G42" s="247">
        <f>SUM(H42-F42)*100/F42</f>
        <v>4.1633306645316255</v>
      </c>
      <c r="H42" s="209">
        <f>SUM(แผนงานบริหารทั่วไป!H128)</f>
        <v>156120</v>
      </c>
    </row>
    <row r="43" spans="1:8">
      <c r="A43" s="232" t="s">
        <v>361</v>
      </c>
      <c r="B43" s="209">
        <v>106060</v>
      </c>
      <c r="C43" s="209">
        <v>24000</v>
      </c>
      <c r="D43" s="209">
        <v>19380</v>
      </c>
      <c r="E43" s="209">
        <v>14870</v>
      </c>
      <c r="F43" s="209">
        <v>9540</v>
      </c>
      <c r="G43" s="247">
        <f>SUM(H43-F43)*100/F43</f>
        <v>-57.861635220125784</v>
      </c>
      <c r="H43" s="209">
        <f>SUM(แผนงานบริหารทั่วไป!H140)</f>
        <v>4020</v>
      </c>
    </row>
    <row r="44" spans="1:8">
      <c r="A44" s="233" t="s">
        <v>255</v>
      </c>
      <c r="B44" s="216"/>
      <c r="C44" s="216"/>
      <c r="D44" s="216"/>
      <c r="E44" s="216"/>
      <c r="F44" s="216"/>
      <c r="G44" s="216"/>
      <c r="H44" s="216"/>
    </row>
    <row r="45" spans="1:8" s="92" customFormat="1" ht="23.25">
      <c r="A45" s="234" t="s">
        <v>649</v>
      </c>
      <c r="B45" s="218">
        <f>SUM(B26:B43)</f>
        <v>2541222</v>
      </c>
      <c r="C45" s="218">
        <f>SUM(C26:C43)</f>
        <v>2779905.46</v>
      </c>
      <c r="D45" s="218">
        <f>SUM(D26:D43)</f>
        <v>3413402.1</v>
      </c>
      <c r="E45" s="218">
        <f>SUM(E26:E43)</f>
        <v>3580620</v>
      </c>
      <c r="F45" s="218">
        <f>SUM(F26:F43)</f>
        <v>3782520</v>
      </c>
      <c r="G45" s="300">
        <f>SUM(H45-F45)*100/F45</f>
        <v>5.2171568160908599</v>
      </c>
      <c r="H45" s="218">
        <f>SUM(H26:H43)</f>
        <v>3979860</v>
      </c>
    </row>
    <row r="46" spans="1:8" s="92" customFormat="1" ht="23.25">
      <c r="A46" s="234" t="s">
        <v>210</v>
      </c>
      <c r="B46" s="218">
        <f>SUM(B21,B45)</f>
        <v>5165862</v>
      </c>
      <c r="C46" s="218">
        <f>SUM(C21,C45)</f>
        <v>5368709.9500000002</v>
      </c>
      <c r="D46" s="218">
        <f>SUM(D21,D45)</f>
        <v>5806202.0999999996</v>
      </c>
      <c r="E46" s="218">
        <f>SUM(E21,E45)</f>
        <v>5973420</v>
      </c>
      <c r="F46" s="218">
        <f>SUM(F21,F45)</f>
        <v>6175320</v>
      </c>
      <c r="G46" s="300">
        <f>SUM(H46-F46)*100/F46</f>
        <v>3.1956238705038769</v>
      </c>
      <c r="H46" s="218">
        <f>SUM(H21,H45)</f>
        <v>6372660</v>
      </c>
    </row>
    <row r="47" spans="1:8" s="92" customFormat="1" ht="23.25">
      <c r="A47" s="237"/>
      <c r="B47" s="221"/>
      <c r="C47" s="222"/>
      <c r="D47" s="222"/>
      <c r="E47" s="222"/>
      <c r="F47" s="222"/>
      <c r="G47" s="222"/>
      <c r="H47" s="222"/>
    </row>
    <row r="48" spans="1:8" s="92" customFormat="1" ht="23.25">
      <c r="A48" s="237"/>
      <c r="B48" s="221"/>
      <c r="C48" s="222"/>
      <c r="D48" s="222"/>
      <c r="E48" s="222"/>
      <c r="F48" s="222"/>
      <c r="G48" s="222"/>
      <c r="H48" s="222"/>
    </row>
    <row r="49" spans="1:8" s="92" customFormat="1" ht="23.25">
      <c r="A49" s="237"/>
      <c r="B49" s="221"/>
      <c r="C49" s="222"/>
      <c r="D49" s="222"/>
      <c r="E49" s="222"/>
      <c r="F49" s="222"/>
      <c r="G49" s="222"/>
      <c r="H49" s="222"/>
    </row>
    <row r="50" spans="1:8" s="92" customFormat="1" ht="23.25">
      <c r="A50" s="1121"/>
      <c r="B50" s="1122" t="s">
        <v>55</v>
      </c>
      <c r="C50" s="1122"/>
      <c r="D50" s="1122"/>
      <c r="E50" s="1122"/>
      <c r="F50" s="1123" t="s">
        <v>12</v>
      </c>
      <c r="G50" s="1123"/>
      <c r="H50" s="1123"/>
    </row>
    <row r="51" spans="1:8" s="92" customFormat="1" ht="23.25">
      <c r="A51" s="1121"/>
      <c r="B51" s="1109" t="s">
        <v>148</v>
      </c>
      <c r="C51" s="1112" t="s">
        <v>469</v>
      </c>
      <c r="D51" s="1112" t="s">
        <v>661</v>
      </c>
      <c r="E51" s="1112" t="s">
        <v>662</v>
      </c>
      <c r="F51" s="1115" t="s">
        <v>779</v>
      </c>
      <c r="G51" s="839" t="s">
        <v>164</v>
      </c>
      <c r="H51" s="1115" t="s">
        <v>1438</v>
      </c>
    </row>
    <row r="52" spans="1:8" s="92" customFormat="1" ht="23.25">
      <c r="A52" s="1121"/>
      <c r="B52" s="1110"/>
      <c r="C52" s="1113"/>
      <c r="D52" s="1113"/>
      <c r="E52" s="1113"/>
      <c r="F52" s="1116"/>
      <c r="G52" s="840" t="s">
        <v>165</v>
      </c>
      <c r="H52" s="1116"/>
    </row>
    <row r="53" spans="1:8" s="92" customFormat="1" ht="23.25">
      <c r="A53" s="1121"/>
      <c r="B53" s="1111"/>
      <c r="C53" s="1114"/>
      <c r="D53" s="1114"/>
      <c r="E53" s="1114"/>
      <c r="F53" s="1117"/>
      <c r="G53" s="841" t="s">
        <v>134</v>
      </c>
      <c r="H53" s="1117"/>
    </row>
    <row r="54" spans="1:8">
      <c r="A54" s="241" t="s">
        <v>132</v>
      </c>
      <c r="B54" s="209"/>
      <c r="C54" s="209"/>
      <c r="D54" s="209"/>
      <c r="E54" s="209"/>
      <c r="F54" s="209"/>
      <c r="G54" s="209"/>
      <c r="H54" s="209"/>
    </row>
    <row r="55" spans="1:8">
      <c r="A55" s="241" t="s">
        <v>390</v>
      </c>
      <c r="B55" s="209"/>
      <c r="C55" s="209"/>
      <c r="D55" s="209"/>
      <c r="E55" s="209"/>
      <c r="F55" s="209"/>
      <c r="G55" s="209"/>
      <c r="H55" s="209"/>
    </row>
    <row r="56" spans="1:8">
      <c r="A56" s="241" t="s">
        <v>3</v>
      </c>
      <c r="B56" s="209"/>
      <c r="C56" s="209"/>
      <c r="D56" s="209"/>
      <c r="E56" s="209"/>
      <c r="F56" s="209"/>
      <c r="G56" s="209"/>
      <c r="H56" s="209"/>
    </row>
    <row r="57" spans="1:8" ht="48">
      <c r="A57" s="225" t="s">
        <v>269</v>
      </c>
      <c r="B57" s="209"/>
      <c r="C57" s="209"/>
      <c r="D57" s="209"/>
      <c r="E57" s="209"/>
      <c r="F57" s="209"/>
      <c r="G57" s="209"/>
      <c r="H57" s="209"/>
    </row>
    <row r="58" spans="1:8">
      <c r="A58" s="225" t="s">
        <v>474</v>
      </c>
      <c r="B58" s="209"/>
      <c r="C58" s="209">
        <v>0</v>
      </c>
      <c r="D58" s="209">
        <v>0</v>
      </c>
      <c r="E58" s="209">
        <v>0</v>
      </c>
      <c r="F58" s="209">
        <v>3000</v>
      </c>
      <c r="G58" s="247">
        <f t="shared" ref="G58:G63" si="0">SUM(H58-F58)*100/F58</f>
        <v>0</v>
      </c>
      <c r="H58" s="209">
        <f>SUM(แผนงานบริหารทั่วไป!H160)</f>
        <v>3000</v>
      </c>
    </row>
    <row r="59" spans="1:8">
      <c r="A59" s="232" t="s">
        <v>475</v>
      </c>
      <c r="B59" s="209">
        <v>274860</v>
      </c>
      <c r="C59" s="209">
        <v>255930</v>
      </c>
      <c r="D59" s="209">
        <v>132760</v>
      </c>
      <c r="E59" s="209"/>
      <c r="F59" s="209">
        <v>146978</v>
      </c>
      <c r="G59" s="247">
        <f>SUM(H59-F59)*100/F59</f>
        <v>5.017757759664712</v>
      </c>
      <c r="H59" s="209">
        <f>SUM(แผนงานบริหารทั่วไป!H167)</f>
        <v>154353</v>
      </c>
    </row>
    <row r="60" spans="1:8">
      <c r="A60" s="242" t="s">
        <v>402</v>
      </c>
      <c r="B60" s="230">
        <v>13737.5</v>
      </c>
      <c r="C60" s="230">
        <v>104752.5</v>
      </c>
      <c r="D60" s="230">
        <v>4562.5</v>
      </c>
      <c r="E60" s="230">
        <v>5687.5</v>
      </c>
      <c r="F60" s="230">
        <v>25000</v>
      </c>
      <c r="G60" s="247">
        <f t="shared" si="0"/>
        <v>0</v>
      </c>
      <c r="H60" s="230">
        <f>SUM(แผนงานบริหารทั่วไป!H183)</f>
        <v>25000</v>
      </c>
    </row>
    <row r="61" spans="1:8">
      <c r="A61" s="232" t="s">
        <v>403</v>
      </c>
      <c r="B61" s="209">
        <v>55880</v>
      </c>
      <c r="C61" s="209">
        <v>0</v>
      </c>
      <c r="D61" s="209">
        <v>6300</v>
      </c>
      <c r="E61" s="209"/>
      <c r="F61" s="209">
        <v>10000</v>
      </c>
      <c r="G61" s="247">
        <f t="shared" si="0"/>
        <v>0</v>
      </c>
      <c r="H61" s="209">
        <f>SUM(แผนงานบริหารทั่วไป!H195)</f>
        <v>10000</v>
      </c>
    </row>
    <row r="62" spans="1:8">
      <c r="A62" s="232" t="s">
        <v>404</v>
      </c>
      <c r="B62" s="209">
        <v>47400</v>
      </c>
      <c r="C62" s="209">
        <v>49900</v>
      </c>
      <c r="D62" s="209">
        <v>87950</v>
      </c>
      <c r="E62" s="209">
        <v>112600</v>
      </c>
      <c r="F62" s="209">
        <v>90000</v>
      </c>
      <c r="G62" s="247">
        <f>SUM(H62-F62)*100/F62</f>
        <v>66.666666666666671</v>
      </c>
      <c r="H62" s="209">
        <f>SUM(แผนงานบริหารทั่วไป!H204)</f>
        <v>150000</v>
      </c>
    </row>
    <row r="63" spans="1:8">
      <c r="A63" s="232" t="s">
        <v>405</v>
      </c>
      <c r="B63" s="209">
        <v>27414</v>
      </c>
      <c r="C63" s="209">
        <v>26489</v>
      </c>
      <c r="D63" s="209">
        <v>47500</v>
      </c>
      <c r="E63" s="209">
        <v>61950</v>
      </c>
      <c r="F63" s="209">
        <v>74800</v>
      </c>
      <c r="G63" s="247">
        <f t="shared" si="0"/>
        <v>-29.144385026737968</v>
      </c>
      <c r="H63" s="209">
        <f>SUM(แผนงานบริหารทั่วไป!H212)</f>
        <v>53000</v>
      </c>
    </row>
    <row r="64" spans="1:8">
      <c r="A64" s="232" t="s">
        <v>406</v>
      </c>
      <c r="B64" s="209">
        <v>3532</v>
      </c>
      <c r="C64" s="209"/>
      <c r="D64" s="209"/>
      <c r="E64" s="209"/>
      <c r="F64" s="209"/>
      <c r="G64" s="247"/>
      <c r="H64" s="209"/>
    </row>
    <row r="65" spans="1:8">
      <c r="A65" s="231" t="s">
        <v>473</v>
      </c>
      <c r="B65" s="244"/>
      <c r="C65" s="244"/>
      <c r="D65" s="244"/>
      <c r="E65" s="244"/>
      <c r="F65" s="243">
        <v>0</v>
      </c>
      <c r="G65" s="266"/>
      <c r="H65" s="243">
        <v>0</v>
      </c>
    </row>
    <row r="66" spans="1:8">
      <c r="A66" s="234" t="s">
        <v>501</v>
      </c>
      <c r="B66" s="218">
        <f>SUM(B58:B65)</f>
        <v>422823.5</v>
      </c>
      <c r="C66" s="218">
        <f>SUM(C58:C65)</f>
        <v>437071.5</v>
      </c>
      <c r="D66" s="218">
        <f>SUM(D58:D64)</f>
        <v>279072.5</v>
      </c>
      <c r="E66" s="218">
        <f>SUM(E58:E65)</f>
        <v>180237.5</v>
      </c>
      <c r="F66" s="218">
        <f>SUM(F58:F65)</f>
        <v>349778</v>
      </c>
      <c r="G66" s="300">
        <f>SUM(H66-F66)*100/F66</f>
        <v>13.029693119635883</v>
      </c>
      <c r="H66" s="218">
        <f>SUM(H58:H65)</f>
        <v>395353</v>
      </c>
    </row>
    <row r="67" spans="1:8">
      <c r="A67" s="245" t="s">
        <v>9</v>
      </c>
      <c r="B67" s="200"/>
      <c r="C67" s="201"/>
      <c r="D67" s="201"/>
      <c r="E67" s="201"/>
      <c r="F67" s="200"/>
      <c r="G67" s="201"/>
      <c r="H67" s="200"/>
    </row>
    <row r="68" spans="1:8">
      <c r="A68" s="241" t="s">
        <v>409</v>
      </c>
      <c r="B68" s="202"/>
      <c r="C68" s="203"/>
      <c r="D68" s="203"/>
      <c r="E68" s="203"/>
      <c r="F68" s="202"/>
      <c r="G68" s="203"/>
      <c r="H68" s="202"/>
    </row>
    <row r="69" spans="1:8">
      <c r="A69" s="232" t="s">
        <v>407</v>
      </c>
      <c r="B69" s="227">
        <v>125070.6</v>
      </c>
      <c r="C69" s="227">
        <v>170546.5</v>
      </c>
      <c r="D69" s="227">
        <v>166597</v>
      </c>
      <c r="E69" s="227">
        <v>153687</v>
      </c>
      <c r="F69" s="227">
        <v>150000</v>
      </c>
      <c r="G69" s="247">
        <f>SUM(H69-F69)*100/F69</f>
        <v>0</v>
      </c>
      <c r="H69" s="227">
        <f>SUM(แผนงานบริหารทั่วไป!H228)</f>
        <v>150000</v>
      </c>
    </row>
    <row r="70" spans="1:8">
      <c r="A70" s="232" t="s">
        <v>408</v>
      </c>
      <c r="B70" s="227">
        <v>137576.70000000001</v>
      </c>
      <c r="C70" s="227">
        <v>521861.06</v>
      </c>
      <c r="D70" s="227">
        <v>456240</v>
      </c>
      <c r="E70" s="227">
        <v>484720.18</v>
      </c>
      <c r="F70" s="227">
        <v>504000</v>
      </c>
      <c r="G70" s="247">
        <f>SUM(H70-F70)*100/F70</f>
        <v>0</v>
      </c>
      <c r="H70" s="227">
        <f>SUM(แผนงานบริหารทั่วไป!H241)</f>
        <v>504000</v>
      </c>
    </row>
    <row r="71" spans="1:8">
      <c r="A71" s="232" t="s">
        <v>562</v>
      </c>
      <c r="B71" s="227"/>
      <c r="C71" s="227">
        <v>10000</v>
      </c>
      <c r="D71" s="227">
        <v>0</v>
      </c>
      <c r="E71" s="227"/>
      <c r="F71" s="227">
        <v>0</v>
      </c>
      <c r="G71" s="209"/>
      <c r="H71" s="227"/>
    </row>
    <row r="72" spans="1:8">
      <c r="A72" s="232" t="s">
        <v>581</v>
      </c>
      <c r="B72" s="227"/>
      <c r="C72" s="227"/>
      <c r="D72" s="227">
        <v>680.5</v>
      </c>
      <c r="E72" s="227"/>
      <c r="F72" s="227">
        <v>0</v>
      </c>
      <c r="G72" s="209"/>
      <c r="H72" s="227"/>
    </row>
    <row r="73" spans="1:8">
      <c r="A73" s="337"/>
      <c r="B73" s="608"/>
      <c r="C73" s="608"/>
      <c r="D73" s="608"/>
      <c r="E73" s="608"/>
      <c r="F73" s="608"/>
      <c r="G73" s="338"/>
      <c r="H73" s="608"/>
    </row>
    <row r="74" spans="1:8">
      <c r="A74" s="1100"/>
      <c r="B74" s="1103" t="s">
        <v>55</v>
      </c>
      <c r="C74" s="1104"/>
      <c r="D74" s="1104"/>
      <c r="E74" s="1105"/>
      <c r="F74" s="1106" t="s">
        <v>12</v>
      </c>
      <c r="G74" s="1107"/>
      <c r="H74" s="1108"/>
    </row>
    <row r="75" spans="1:8">
      <c r="A75" s="1101"/>
      <c r="B75" s="1109" t="s">
        <v>148</v>
      </c>
      <c r="C75" s="1112" t="s">
        <v>469</v>
      </c>
      <c r="D75" s="1112" t="s">
        <v>661</v>
      </c>
      <c r="E75" s="1112" t="s">
        <v>662</v>
      </c>
      <c r="F75" s="1115" t="s">
        <v>779</v>
      </c>
      <c r="G75" s="852" t="s">
        <v>164</v>
      </c>
      <c r="H75" s="1115" t="s">
        <v>1438</v>
      </c>
    </row>
    <row r="76" spans="1:8">
      <c r="A76" s="1101"/>
      <c r="B76" s="1110"/>
      <c r="C76" s="1113"/>
      <c r="D76" s="1113"/>
      <c r="E76" s="1113"/>
      <c r="F76" s="1116"/>
      <c r="G76" s="853" t="s">
        <v>165</v>
      </c>
      <c r="H76" s="1116"/>
    </row>
    <row r="77" spans="1:8">
      <c r="A77" s="1102"/>
      <c r="B77" s="1111"/>
      <c r="C77" s="1114"/>
      <c r="D77" s="1114"/>
      <c r="E77" s="1114"/>
      <c r="F77" s="1117"/>
      <c r="G77" s="854" t="s">
        <v>134</v>
      </c>
      <c r="H77" s="1117"/>
    </row>
    <row r="78" spans="1:8">
      <c r="A78" s="320" t="s">
        <v>410</v>
      </c>
      <c r="B78" s="344"/>
      <c r="C78" s="223"/>
      <c r="D78" s="223"/>
      <c r="E78" s="223"/>
      <c r="F78" s="223"/>
      <c r="G78" s="223"/>
      <c r="H78" s="223"/>
    </row>
    <row r="79" spans="1:8">
      <c r="A79" s="232" t="s">
        <v>411</v>
      </c>
      <c r="B79" s="209">
        <v>18882</v>
      </c>
      <c r="C79" s="209">
        <v>26415</v>
      </c>
      <c r="D79" s="209">
        <v>35597</v>
      </c>
      <c r="E79" s="209">
        <v>16450</v>
      </c>
      <c r="F79" s="209">
        <v>30000</v>
      </c>
      <c r="G79" s="247">
        <f>SUM(H79-F79)*100/F79</f>
        <v>0</v>
      </c>
      <c r="H79" s="209">
        <f>SUM(แผนงานบริหารทั่วไป!H250)</f>
        <v>30000</v>
      </c>
    </row>
    <row r="80" spans="1:8" ht="47.25">
      <c r="A80" s="246" t="s">
        <v>477</v>
      </c>
      <c r="B80" s="39"/>
      <c r="C80" s="39"/>
      <c r="D80" s="39"/>
      <c r="E80" s="39"/>
      <c r="F80" s="224"/>
      <c r="G80" s="209"/>
      <c r="H80" s="224"/>
    </row>
    <row r="81" spans="1:8">
      <c r="A81" s="39" t="s">
        <v>650</v>
      </c>
      <c r="B81" s="224">
        <v>10000</v>
      </c>
      <c r="C81" s="224">
        <v>0</v>
      </c>
      <c r="D81" s="224">
        <v>1200</v>
      </c>
      <c r="E81" s="224">
        <v>5810</v>
      </c>
      <c r="F81" s="224">
        <v>260000</v>
      </c>
      <c r="G81" s="247">
        <f t="shared" ref="G81:G90" si="1">SUM(H81-F81)*100/F81</f>
        <v>15.384615384615385</v>
      </c>
      <c r="H81" s="224">
        <f>SUM(แผนงานบริหารทั่วไป!H268)</f>
        <v>300000</v>
      </c>
    </row>
    <row r="82" spans="1:8">
      <c r="A82" s="39" t="s">
        <v>651</v>
      </c>
      <c r="B82" s="224">
        <v>337297.2</v>
      </c>
      <c r="C82" s="224">
        <v>167651.20000000001</v>
      </c>
      <c r="D82" s="224">
        <v>265341</v>
      </c>
      <c r="E82" s="224">
        <v>453837</v>
      </c>
      <c r="F82" s="224">
        <v>200000</v>
      </c>
      <c r="G82" s="247">
        <f t="shared" si="1"/>
        <v>43.5</v>
      </c>
      <c r="H82" s="224">
        <f>SUM(แผนงานบริหารทั่วไป!H284)</f>
        <v>287000</v>
      </c>
    </row>
    <row r="83" spans="1:8">
      <c r="A83" s="39" t="s">
        <v>652</v>
      </c>
      <c r="B83" s="224">
        <v>1000</v>
      </c>
      <c r="C83" s="224">
        <v>800</v>
      </c>
      <c r="D83" s="224">
        <v>500</v>
      </c>
      <c r="E83" s="224">
        <v>1500</v>
      </c>
      <c r="F83" s="224">
        <v>1500</v>
      </c>
      <c r="G83" s="247">
        <f t="shared" si="1"/>
        <v>0</v>
      </c>
      <c r="H83" s="224">
        <f>SUM(แผนงานบริหารทั่วไป!H293)</f>
        <v>1500</v>
      </c>
    </row>
    <row r="84" spans="1:8">
      <c r="A84" s="248" t="s">
        <v>653</v>
      </c>
      <c r="B84" s="249"/>
      <c r="C84" s="249"/>
      <c r="D84" s="249">
        <v>0</v>
      </c>
      <c r="E84" s="249"/>
      <c r="F84" s="249">
        <v>5000</v>
      </c>
      <c r="G84" s="247">
        <f t="shared" si="1"/>
        <v>0</v>
      </c>
      <c r="H84" s="249">
        <f>SUM(แผนงานบริหารทั่วไป!H309)</f>
        <v>5000</v>
      </c>
    </row>
    <row r="85" spans="1:8">
      <c r="A85" s="232" t="s">
        <v>582</v>
      </c>
      <c r="B85" s="209">
        <v>27889</v>
      </c>
      <c r="C85" s="209">
        <v>26000</v>
      </c>
      <c r="D85" s="209">
        <v>19982</v>
      </c>
      <c r="E85" s="209">
        <v>22078</v>
      </c>
      <c r="F85" s="209">
        <v>25000</v>
      </c>
      <c r="G85" s="247">
        <f t="shared" si="1"/>
        <v>0</v>
      </c>
      <c r="H85" s="209">
        <f>SUM(แผนงานบริหารทั่วไป!H315)</f>
        <v>25000</v>
      </c>
    </row>
    <row r="86" spans="1:8" ht="48">
      <c r="A86" s="225" t="s">
        <v>731</v>
      </c>
      <c r="B86" s="209">
        <v>252335.55</v>
      </c>
      <c r="C86" s="209">
        <v>0</v>
      </c>
      <c r="D86" s="209">
        <v>294596</v>
      </c>
      <c r="E86" s="209">
        <v>54363</v>
      </c>
      <c r="F86" s="209">
        <v>100000</v>
      </c>
      <c r="G86" s="247">
        <f t="shared" si="1"/>
        <v>30</v>
      </c>
      <c r="H86" s="209">
        <f>SUM(แผนงานบริหารทั่วไป!H326)</f>
        <v>130000</v>
      </c>
    </row>
    <row r="87" spans="1:8" ht="27.75" customHeight="1">
      <c r="A87" s="225" t="s">
        <v>583</v>
      </c>
      <c r="B87" s="209">
        <v>51559</v>
      </c>
      <c r="C87" s="209">
        <v>792</v>
      </c>
      <c r="D87" s="209">
        <v>300</v>
      </c>
      <c r="E87" s="209"/>
      <c r="F87" s="209">
        <v>5000</v>
      </c>
      <c r="G87" s="247">
        <f t="shared" si="1"/>
        <v>0</v>
      </c>
      <c r="H87" s="209">
        <f>SUM(แผนงานบริหารทั่วไป!H338)</f>
        <v>5000</v>
      </c>
    </row>
    <row r="88" spans="1:8" ht="24" customHeight="1">
      <c r="A88" s="225" t="s">
        <v>584</v>
      </c>
      <c r="B88" s="209"/>
      <c r="C88" s="209">
        <v>10000</v>
      </c>
      <c r="D88" s="209">
        <v>0</v>
      </c>
      <c r="E88" s="209"/>
      <c r="F88" s="209">
        <v>0</v>
      </c>
      <c r="G88" s="247"/>
      <c r="H88" s="209">
        <v>0</v>
      </c>
    </row>
    <row r="89" spans="1:8">
      <c r="A89" s="232" t="s">
        <v>654</v>
      </c>
      <c r="B89" s="209"/>
      <c r="C89" s="209">
        <v>16684</v>
      </c>
      <c r="D89" s="209">
        <v>19539</v>
      </c>
      <c r="E89" s="209">
        <v>1600</v>
      </c>
      <c r="F89" s="209">
        <v>10000</v>
      </c>
      <c r="G89" s="247">
        <f t="shared" si="1"/>
        <v>-100</v>
      </c>
      <c r="H89" s="209"/>
    </row>
    <row r="90" spans="1:8" s="250" customFormat="1" ht="48">
      <c r="A90" s="231" t="s">
        <v>732</v>
      </c>
      <c r="B90" s="244"/>
      <c r="C90" s="244">
        <v>18234</v>
      </c>
      <c r="D90" s="244">
        <v>10509</v>
      </c>
      <c r="E90" s="244">
        <v>12965</v>
      </c>
      <c r="F90" s="244">
        <v>50000</v>
      </c>
      <c r="G90" s="247">
        <f t="shared" si="1"/>
        <v>-40</v>
      </c>
      <c r="H90" s="244">
        <f>SUM(แผนงานบริหารทั่วไป!H354)</f>
        <v>30000</v>
      </c>
    </row>
    <row r="91" spans="1:8" ht="48">
      <c r="A91" s="251" t="s">
        <v>2421</v>
      </c>
      <c r="B91" s="230">
        <v>29072</v>
      </c>
      <c r="C91" s="230">
        <v>36736</v>
      </c>
      <c r="D91" s="230">
        <v>28590</v>
      </c>
      <c r="E91" s="230">
        <v>17595</v>
      </c>
      <c r="F91" s="230">
        <v>0</v>
      </c>
      <c r="G91" s="247"/>
      <c r="H91" s="230">
        <v>20000</v>
      </c>
    </row>
    <row r="92" spans="1:8" ht="48">
      <c r="A92" s="225" t="s">
        <v>682</v>
      </c>
      <c r="B92" s="252">
        <v>59830</v>
      </c>
      <c r="C92" s="252">
        <v>59000</v>
      </c>
      <c r="D92" s="252">
        <v>51200</v>
      </c>
      <c r="E92" s="252">
        <v>47170</v>
      </c>
      <c r="F92" s="252">
        <v>40000</v>
      </c>
      <c r="G92" s="247">
        <f>SUM(H92-F92)*100/F92</f>
        <v>-100</v>
      </c>
      <c r="H92" s="252"/>
    </row>
    <row r="93" spans="1:8">
      <c r="A93" s="298"/>
      <c r="B93" s="938"/>
      <c r="C93" s="938"/>
      <c r="D93" s="938"/>
      <c r="E93" s="938"/>
      <c r="F93" s="938"/>
      <c r="G93" s="271"/>
      <c r="H93" s="938"/>
    </row>
    <row r="94" spans="1:8">
      <c r="A94" s="1100"/>
      <c r="B94" s="1103" t="s">
        <v>55</v>
      </c>
      <c r="C94" s="1104"/>
      <c r="D94" s="1104"/>
      <c r="E94" s="1105"/>
      <c r="F94" s="1106" t="s">
        <v>12</v>
      </c>
      <c r="G94" s="1107"/>
      <c r="H94" s="1108"/>
    </row>
    <row r="95" spans="1:8">
      <c r="A95" s="1101"/>
      <c r="B95" s="1109" t="s">
        <v>148</v>
      </c>
      <c r="C95" s="1112" t="s">
        <v>469</v>
      </c>
      <c r="D95" s="1112" t="s">
        <v>661</v>
      </c>
      <c r="E95" s="1112" t="s">
        <v>662</v>
      </c>
      <c r="F95" s="1115" t="s">
        <v>779</v>
      </c>
      <c r="G95" s="858" t="s">
        <v>164</v>
      </c>
      <c r="H95" s="1115" t="s">
        <v>1438</v>
      </c>
    </row>
    <row r="96" spans="1:8">
      <c r="A96" s="1101"/>
      <c r="B96" s="1110"/>
      <c r="C96" s="1113"/>
      <c r="D96" s="1113"/>
      <c r="E96" s="1113"/>
      <c r="F96" s="1116"/>
      <c r="G96" s="859" t="s">
        <v>165</v>
      </c>
      <c r="H96" s="1116"/>
    </row>
    <row r="97" spans="1:8">
      <c r="A97" s="1102"/>
      <c r="B97" s="1111"/>
      <c r="C97" s="1114"/>
      <c r="D97" s="1114"/>
      <c r="E97" s="1114"/>
      <c r="F97" s="1117"/>
      <c r="G97" s="860" t="s">
        <v>134</v>
      </c>
      <c r="H97" s="1117"/>
    </row>
    <row r="98" spans="1:8" ht="48">
      <c r="A98" s="939" t="s">
        <v>585</v>
      </c>
      <c r="B98" s="940">
        <v>21600</v>
      </c>
      <c r="C98" s="940">
        <v>17250</v>
      </c>
      <c r="D98" s="940">
        <v>17715</v>
      </c>
      <c r="E98" s="940"/>
      <c r="F98" s="941">
        <v>20000</v>
      </c>
      <c r="G98" s="942">
        <f>SUM(H98-F98)*100/F98</f>
        <v>-100</v>
      </c>
      <c r="H98" s="941"/>
    </row>
    <row r="99" spans="1:8">
      <c r="A99" s="251" t="s">
        <v>1228</v>
      </c>
      <c r="B99" s="230"/>
      <c r="C99" s="943">
        <v>15000</v>
      </c>
      <c r="D99" s="943">
        <v>0</v>
      </c>
      <c r="E99" s="943">
        <v>19400</v>
      </c>
      <c r="F99" s="943">
        <v>25000</v>
      </c>
      <c r="G99" s="249">
        <f>SUM(H99-F99)*100/F99</f>
        <v>0</v>
      </c>
      <c r="H99" s="943">
        <f>SUM(แผนงานบริหารทั่วไป!H343)</f>
        <v>25000</v>
      </c>
    </row>
    <row r="100" spans="1:8">
      <c r="A100" s="232" t="s">
        <v>1229</v>
      </c>
      <c r="B100" s="209"/>
      <c r="C100" s="253"/>
      <c r="D100" s="253">
        <v>3120</v>
      </c>
      <c r="E100" s="253"/>
      <c r="F100" s="253">
        <v>0</v>
      </c>
      <c r="G100" s="247"/>
      <c r="H100" s="253">
        <v>0</v>
      </c>
    </row>
    <row r="101" spans="1:8" ht="28.5" customHeight="1">
      <c r="A101" s="256" t="s">
        <v>1230</v>
      </c>
      <c r="B101" s="247"/>
      <c r="C101" s="247">
        <v>27430</v>
      </c>
      <c r="D101" s="247">
        <v>0</v>
      </c>
      <c r="E101" s="247"/>
      <c r="F101" s="247"/>
      <c r="G101" s="247"/>
      <c r="H101" s="247">
        <v>0</v>
      </c>
    </row>
    <row r="102" spans="1:8" ht="28.5" customHeight="1">
      <c r="A102" s="256" t="s">
        <v>1231</v>
      </c>
      <c r="B102" s="247"/>
      <c r="C102" s="247"/>
      <c r="D102" s="247"/>
      <c r="E102" s="247">
        <v>120222</v>
      </c>
      <c r="F102" s="247">
        <v>0</v>
      </c>
      <c r="G102" s="247"/>
      <c r="H102" s="247">
        <v>0</v>
      </c>
    </row>
    <row r="103" spans="1:8" ht="70.5" customHeight="1">
      <c r="A103" s="103" t="s">
        <v>1232</v>
      </c>
      <c r="B103" s="247"/>
      <c r="C103" s="247"/>
      <c r="D103" s="247"/>
      <c r="E103" s="247">
        <v>8525</v>
      </c>
      <c r="F103" s="247">
        <v>0</v>
      </c>
      <c r="G103" s="247">
        <v>100</v>
      </c>
      <c r="H103" s="247">
        <v>0</v>
      </c>
    </row>
    <row r="104" spans="1:8" ht="24.75" customHeight="1">
      <c r="A104" s="103" t="s">
        <v>1233</v>
      </c>
      <c r="B104" s="247"/>
      <c r="C104" s="247"/>
      <c r="D104" s="247"/>
      <c r="E104" s="247">
        <v>11220</v>
      </c>
      <c r="F104" s="247">
        <v>0</v>
      </c>
      <c r="G104" s="247">
        <v>100</v>
      </c>
      <c r="H104" s="247">
        <v>0</v>
      </c>
    </row>
    <row r="105" spans="1:8" ht="51" customHeight="1">
      <c r="A105" s="103" t="s">
        <v>1454</v>
      </c>
      <c r="B105" s="247"/>
      <c r="C105" s="247"/>
      <c r="D105" s="247"/>
      <c r="E105" s="247"/>
      <c r="F105" s="247">
        <v>15000</v>
      </c>
      <c r="G105" s="247">
        <v>100</v>
      </c>
      <c r="H105" s="247"/>
    </row>
    <row r="106" spans="1:8" ht="45" customHeight="1">
      <c r="A106" s="103" t="s">
        <v>1455</v>
      </c>
      <c r="B106" s="247"/>
      <c r="C106" s="247"/>
      <c r="D106" s="247"/>
      <c r="E106" s="247"/>
      <c r="F106" s="247">
        <v>15000</v>
      </c>
      <c r="G106" s="247">
        <v>100</v>
      </c>
      <c r="H106" s="247"/>
    </row>
    <row r="107" spans="1:8" ht="54.75" customHeight="1">
      <c r="A107" s="103" t="s">
        <v>1456</v>
      </c>
      <c r="B107" s="247"/>
      <c r="C107" s="247"/>
      <c r="D107" s="247"/>
      <c r="E107" s="247"/>
      <c r="F107" s="247">
        <v>70000</v>
      </c>
      <c r="G107" s="247">
        <v>100</v>
      </c>
      <c r="H107" s="247"/>
    </row>
    <row r="108" spans="1:8" ht="27.75" customHeight="1">
      <c r="A108" s="103" t="s">
        <v>1457</v>
      </c>
      <c r="B108" s="247"/>
      <c r="C108" s="247"/>
      <c r="D108" s="247"/>
      <c r="E108" s="247"/>
      <c r="F108" s="247">
        <v>25000</v>
      </c>
      <c r="G108" s="247">
        <v>100</v>
      </c>
      <c r="H108" s="247"/>
    </row>
    <row r="109" spans="1:8" ht="47.25" customHeight="1">
      <c r="A109" s="103" t="s">
        <v>1458</v>
      </c>
      <c r="B109" s="247"/>
      <c r="C109" s="247"/>
      <c r="D109" s="247"/>
      <c r="E109" s="247"/>
      <c r="F109" s="247">
        <v>10000</v>
      </c>
      <c r="G109" s="247">
        <v>100</v>
      </c>
      <c r="H109" s="247"/>
    </row>
    <row r="110" spans="1:8" ht="30" customHeight="1">
      <c r="A110" s="612" t="s">
        <v>1459</v>
      </c>
      <c r="B110" s="255"/>
      <c r="C110" s="247"/>
      <c r="D110" s="247"/>
      <c r="E110" s="247"/>
      <c r="F110" s="247">
        <v>30000</v>
      </c>
      <c r="G110" s="247">
        <v>100</v>
      </c>
      <c r="H110" s="247">
        <v>30000</v>
      </c>
    </row>
    <row r="111" spans="1:8">
      <c r="A111" s="1100"/>
      <c r="B111" s="1103" t="s">
        <v>55</v>
      </c>
      <c r="C111" s="1104"/>
      <c r="D111" s="1104"/>
      <c r="E111" s="1105"/>
      <c r="F111" s="1106" t="s">
        <v>12</v>
      </c>
      <c r="G111" s="1107"/>
      <c r="H111" s="1108"/>
    </row>
    <row r="112" spans="1:8">
      <c r="A112" s="1101"/>
      <c r="B112" s="1109" t="s">
        <v>148</v>
      </c>
      <c r="C112" s="1112" t="s">
        <v>469</v>
      </c>
      <c r="D112" s="1112" t="s">
        <v>661</v>
      </c>
      <c r="E112" s="1112" t="s">
        <v>662</v>
      </c>
      <c r="F112" s="1115" t="s">
        <v>779</v>
      </c>
      <c r="G112" s="858" t="s">
        <v>164</v>
      </c>
      <c r="H112" s="1115" t="s">
        <v>1438</v>
      </c>
    </row>
    <row r="113" spans="1:8">
      <c r="A113" s="1101"/>
      <c r="B113" s="1110"/>
      <c r="C113" s="1113"/>
      <c r="D113" s="1113"/>
      <c r="E113" s="1113"/>
      <c r="F113" s="1116"/>
      <c r="G113" s="859" t="s">
        <v>165</v>
      </c>
      <c r="H113" s="1116"/>
    </row>
    <row r="114" spans="1:8">
      <c r="A114" s="1102"/>
      <c r="B114" s="1111"/>
      <c r="C114" s="1114"/>
      <c r="D114" s="1114"/>
      <c r="E114" s="1114"/>
      <c r="F114" s="1117"/>
      <c r="G114" s="860" t="s">
        <v>134</v>
      </c>
      <c r="H114" s="1117"/>
    </row>
    <row r="115" spans="1:8">
      <c r="A115" s="257" t="s">
        <v>479</v>
      </c>
      <c r="B115" s="258"/>
      <c r="C115" s="258"/>
      <c r="D115" s="258"/>
      <c r="E115" s="258"/>
      <c r="F115" s="259"/>
      <c r="G115" s="247"/>
      <c r="H115" s="259"/>
    </row>
    <row r="116" spans="1:8">
      <c r="A116" s="232" t="s">
        <v>541</v>
      </c>
      <c r="B116" s="209">
        <v>199902.23</v>
      </c>
      <c r="C116" s="209">
        <v>155340</v>
      </c>
      <c r="D116" s="209">
        <v>228425</v>
      </c>
      <c r="E116" s="209">
        <v>247776</v>
      </c>
      <c r="F116" s="209">
        <v>140000</v>
      </c>
      <c r="G116" s="247">
        <f>SUM(H116-F116)*100/F116</f>
        <v>42.857142857142854</v>
      </c>
      <c r="H116" s="209">
        <f>SUM(แผนงานบริหารทั่วไป!H430)</f>
        <v>200000</v>
      </c>
    </row>
    <row r="117" spans="1:8">
      <c r="A117" s="298" t="s">
        <v>396</v>
      </c>
      <c r="B117" s="338"/>
      <c r="C117" s="338"/>
      <c r="D117" s="338"/>
      <c r="E117" s="338"/>
      <c r="F117" s="338">
        <v>0</v>
      </c>
      <c r="G117" s="271"/>
      <c r="H117" s="338">
        <v>0</v>
      </c>
    </row>
    <row r="118" spans="1:8" s="92" customFormat="1" ht="23.25">
      <c r="A118" s="260" t="s">
        <v>500</v>
      </c>
      <c r="B118" s="261">
        <f>SUM(B69:B79,B81:B98,B101:B117)</f>
        <v>1272014.28</v>
      </c>
      <c r="C118" s="261">
        <f>SUM(C69:C117)</f>
        <v>1279739.76</v>
      </c>
      <c r="D118" s="261">
        <f>SUM(D69:D79,D81:D100,D101:D117)</f>
        <v>1600131.5</v>
      </c>
      <c r="E118" s="261">
        <f>SUM(E69:E79,E81:E98,E99:E117)</f>
        <v>1678918.18</v>
      </c>
      <c r="F118" s="261">
        <f>SUM(F69:F79,F81:F100,F101:F117)</f>
        <v>1730500</v>
      </c>
      <c r="G118" s="300">
        <f>SUM(H118-F118)*100/F118</f>
        <v>0.69344120196475012</v>
      </c>
      <c r="H118" s="261">
        <f>SUM(H69:H79,H81:H100,H101:H117)</f>
        <v>1742500</v>
      </c>
    </row>
    <row r="119" spans="1:8">
      <c r="A119" s="159" t="s">
        <v>20</v>
      </c>
      <c r="B119" s="39"/>
      <c r="C119" s="39"/>
      <c r="D119" s="39"/>
      <c r="E119" s="39"/>
      <c r="F119" s="265"/>
      <c r="G119" s="270"/>
      <c r="H119" s="265"/>
    </row>
    <row r="120" spans="1:8">
      <c r="A120" s="39" t="s">
        <v>281</v>
      </c>
      <c r="B120" s="224">
        <v>278896</v>
      </c>
      <c r="C120" s="224">
        <v>222440</v>
      </c>
      <c r="D120" s="224">
        <v>243316</v>
      </c>
      <c r="E120" s="224">
        <v>277389</v>
      </c>
      <c r="F120" s="224">
        <v>185000</v>
      </c>
      <c r="G120" s="247">
        <f t="shared" ref="G120:G128" si="2">SUM(H120-F120)*100/F120</f>
        <v>22.702702702702702</v>
      </c>
      <c r="H120" s="224">
        <f>SUM(แผนงานบริหารทั่วไป!H451)</f>
        <v>227000</v>
      </c>
    </row>
    <row r="121" spans="1:8">
      <c r="A121" s="39" t="s">
        <v>327</v>
      </c>
      <c r="B121" s="224">
        <v>10633</v>
      </c>
      <c r="C121" s="224">
        <v>40013</v>
      </c>
      <c r="D121" s="224">
        <v>3607</v>
      </c>
      <c r="E121" s="224">
        <v>28750</v>
      </c>
      <c r="F121" s="224">
        <v>10000</v>
      </c>
      <c r="G121" s="247">
        <f t="shared" si="2"/>
        <v>100</v>
      </c>
      <c r="H121" s="224">
        <f>SUM(แผนงานบริหารทั่วไป!H476)</f>
        <v>20000</v>
      </c>
    </row>
    <row r="122" spans="1:8">
      <c r="A122" s="39" t="s">
        <v>294</v>
      </c>
      <c r="B122" s="224">
        <v>23407</v>
      </c>
      <c r="C122" s="224">
        <v>27390</v>
      </c>
      <c r="D122" s="224">
        <v>19687</v>
      </c>
      <c r="E122" s="224">
        <v>9260</v>
      </c>
      <c r="F122" s="224">
        <v>30000</v>
      </c>
      <c r="G122" s="247">
        <f t="shared" si="2"/>
        <v>0</v>
      </c>
      <c r="H122" s="224">
        <f>SUM(แผนงานบริหารทั่วไป!H500)</f>
        <v>30000</v>
      </c>
    </row>
    <row r="123" spans="1:8">
      <c r="A123" s="39" t="s">
        <v>371</v>
      </c>
      <c r="B123" s="224">
        <v>51510</v>
      </c>
      <c r="C123" s="224">
        <v>40112</v>
      </c>
      <c r="D123" s="224">
        <v>23125</v>
      </c>
      <c r="E123" s="224">
        <v>3133</v>
      </c>
      <c r="F123" s="224">
        <v>25000</v>
      </c>
      <c r="G123" s="247">
        <f t="shared" si="2"/>
        <v>0</v>
      </c>
      <c r="H123" s="224">
        <f>SUM(แผนงานบริหารทั่วไป!H521)</f>
        <v>25000</v>
      </c>
    </row>
    <row r="124" spans="1:8">
      <c r="A124" s="39" t="s">
        <v>372</v>
      </c>
      <c r="B124" s="224"/>
      <c r="C124" s="224">
        <v>0</v>
      </c>
      <c r="D124" s="224">
        <v>1600</v>
      </c>
      <c r="E124" s="224">
        <v>4600</v>
      </c>
      <c r="F124" s="224">
        <v>10000</v>
      </c>
      <c r="G124" s="711">
        <f t="shared" si="2"/>
        <v>50</v>
      </c>
      <c r="H124" s="224">
        <f>SUM(แผนงานบริหารทั่วไป!H543)</f>
        <v>15000</v>
      </c>
    </row>
    <row r="125" spans="1:8">
      <c r="A125" s="39" t="s">
        <v>514</v>
      </c>
      <c r="B125" s="224">
        <v>142640</v>
      </c>
      <c r="C125" s="224">
        <v>159205</v>
      </c>
      <c r="D125" s="224">
        <v>155790</v>
      </c>
      <c r="E125" s="224">
        <v>144455</v>
      </c>
      <c r="F125" s="224">
        <v>140000</v>
      </c>
      <c r="G125" s="247">
        <f t="shared" si="2"/>
        <v>0</v>
      </c>
      <c r="H125" s="224">
        <f>SUM(แผนงานบริหารทั่วไป!H569)</f>
        <v>140000</v>
      </c>
    </row>
    <row r="126" spans="1:8">
      <c r="A126" s="39" t="s">
        <v>490</v>
      </c>
      <c r="B126" s="224">
        <v>40440</v>
      </c>
      <c r="C126" s="224"/>
      <c r="D126" s="224"/>
      <c r="E126" s="224">
        <v>990</v>
      </c>
      <c r="F126" s="224">
        <v>5000</v>
      </c>
      <c r="G126" s="247">
        <f t="shared" si="2"/>
        <v>0</v>
      </c>
      <c r="H126" s="224">
        <f>SUM(แผนงานบริหารทั่วไป!H588)</f>
        <v>5000</v>
      </c>
    </row>
    <row r="127" spans="1:8">
      <c r="A127" s="39" t="s">
        <v>491</v>
      </c>
      <c r="B127" s="224">
        <v>123325</v>
      </c>
      <c r="C127" s="224">
        <v>96674</v>
      </c>
      <c r="D127" s="224">
        <v>69310</v>
      </c>
      <c r="E127" s="224">
        <v>94190</v>
      </c>
      <c r="F127" s="224">
        <v>80000</v>
      </c>
      <c r="G127" s="247">
        <f t="shared" si="2"/>
        <v>49.25</v>
      </c>
      <c r="H127" s="224">
        <f>SUM(แผนงานบริหารทั่วไป!H608)</f>
        <v>119400</v>
      </c>
    </row>
    <row r="128" spans="1:8">
      <c r="A128" s="39" t="s">
        <v>492</v>
      </c>
      <c r="B128" s="224">
        <v>7690</v>
      </c>
      <c r="C128" s="224">
        <v>565</v>
      </c>
      <c r="D128" s="224">
        <v>0</v>
      </c>
      <c r="E128" s="224">
        <v>710</v>
      </c>
      <c r="F128" s="224">
        <v>10000</v>
      </c>
      <c r="G128" s="247">
        <f t="shared" si="2"/>
        <v>0</v>
      </c>
      <c r="H128" s="224">
        <f>SUM(แผนงานบริหารทั่วไป!H638)</f>
        <v>10000</v>
      </c>
    </row>
    <row r="129" spans="1:8" s="92" customFormat="1" ht="23.25">
      <c r="A129" s="260" t="s">
        <v>499</v>
      </c>
      <c r="B129" s="261">
        <f>SUM(B120:B128)</f>
        <v>678541</v>
      </c>
      <c r="C129" s="261">
        <f>SUM(C120:C128)</f>
        <v>586399</v>
      </c>
      <c r="D129" s="261">
        <f>SUM(D120:D128)</f>
        <v>516435</v>
      </c>
      <c r="E129" s="261">
        <f>SUM(E120:E128)</f>
        <v>563477</v>
      </c>
      <c r="F129" s="261">
        <f>SUM(F120:F128)</f>
        <v>495000</v>
      </c>
      <c r="G129" s="300">
        <f>SUM(H129-F129)*100/F129</f>
        <v>19.474747474747474</v>
      </c>
      <c r="H129" s="261">
        <f>SUM(H120:H128)</f>
        <v>591400</v>
      </c>
    </row>
    <row r="130" spans="1:8">
      <c r="A130" s="269" t="s">
        <v>207</v>
      </c>
      <c r="B130" s="270"/>
      <c r="C130" s="270"/>
      <c r="D130" s="270"/>
      <c r="E130" s="270"/>
      <c r="F130" s="236"/>
      <c r="G130" s="270"/>
      <c r="H130" s="236"/>
    </row>
    <row r="131" spans="1:8">
      <c r="A131" s="269" t="s">
        <v>21</v>
      </c>
      <c r="B131" s="270"/>
      <c r="C131" s="270"/>
      <c r="D131" s="270"/>
      <c r="E131" s="270"/>
      <c r="F131" s="236"/>
      <c r="G131" s="270"/>
      <c r="H131" s="236"/>
    </row>
    <row r="132" spans="1:8">
      <c r="A132" s="39" t="s">
        <v>338</v>
      </c>
      <c r="B132" s="224">
        <v>456567.22</v>
      </c>
      <c r="C132" s="224">
        <v>336628.37</v>
      </c>
      <c r="D132" s="224">
        <v>480095.61</v>
      </c>
      <c r="E132" s="224">
        <v>353333.03</v>
      </c>
      <c r="F132" s="224">
        <v>350000</v>
      </c>
      <c r="G132" s="247">
        <f t="shared" ref="G132:G142" si="3">SUM(H132-F132)*100/F132</f>
        <v>-4.8571428571428568</v>
      </c>
      <c r="H132" s="224">
        <f>SUM(แผนงานบริหารทั่วไป!H659)</f>
        <v>333000</v>
      </c>
    </row>
    <row r="133" spans="1:8">
      <c r="A133" s="39" t="s">
        <v>484</v>
      </c>
      <c r="B133" s="224">
        <v>23443.439999999999</v>
      </c>
      <c r="C133" s="224">
        <v>38041.65</v>
      </c>
      <c r="D133" s="224">
        <v>47282.46</v>
      </c>
      <c r="E133" s="224">
        <v>54005.35</v>
      </c>
      <c r="F133" s="224">
        <v>60000</v>
      </c>
      <c r="G133" s="247">
        <f t="shared" si="3"/>
        <v>0</v>
      </c>
      <c r="H133" s="224">
        <f>SUM(แผนงานบริหารทั่วไป!H669)</f>
        <v>60000</v>
      </c>
    </row>
    <row r="134" spans="1:8">
      <c r="A134" s="39" t="s">
        <v>340</v>
      </c>
      <c r="B134" s="224">
        <v>38161.54</v>
      </c>
      <c r="C134" s="224">
        <v>26217.99</v>
      </c>
      <c r="D134" s="224">
        <v>23767.03</v>
      </c>
      <c r="E134" s="224">
        <v>21236.42</v>
      </c>
      <c r="F134" s="224">
        <v>25000</v>
      </c>
      <c r="G134" s="247">
        <f t="shared" si="3"/>
        <v>20</v>
      </c>
      <c r="H134" s="224">
        <f>SUM(แผนงานบริหารทั่วไป!H679)</f>
        <v>30000</v>
      </c>
    </row>
    <row r="135" spans="1:8">
      <c r="A135" s="496" t="s">
        <v>341</v>
      </c>
      <c r="B135" s="281">
        <v>16812</v>
      </c>
      <c r="C135" s="281">
        <v>21989</v>
      </c>
      <c r="D135" s="281">
        <v>14893</v>
      </c>
      <c r="E135" s="281">
        <v>9685</v>
      </c>
      <c r="F135" s="281">
        <v>20000</v>
      </c>
      <c r="G135" s="271">
        <f>SUM(H135-F135)*100/F135</f>
        <v>0</v>
      </c>
      <c r="H135" s="281">
        <f>SUM(แผนงานบริหารทั่วไป!H686)</f>
        <v>20000</v>
      </c>
    </row>
    <row r="136" spans="1:8">
      <c r="A136" s="1100"/>
      <c r="B136" s="1103" t="s">
        <v>55</v>
      </c>
      <c r="C136" s="1104"/>
      <c r="D136" s="1104"/>
      <c r="E136" s="1105"/>
      <c r="F136" s="1106" t="s">
        <v>12</v>
      </c>
      <c r="G136" s="1107"/>
      <c r="H136" s="1108"/>
    </row>
    <row r="137" spans="1:8">
      <c r="A137" s="1101"/>
      <c r="B137" s="1109" t="s">
        <v>148</v>
      </c>
      <c r="C137" s="1112" t="s">
        <v>469</v>
      </c>
      <c r="D137" s="1112" t="s">
        <v>661</v>
      </c>
      <c r="E137" s="1112" t="s">
        <v>662</v>
      </c>
      <c r="F137" s="1115" t="s">
        <v>779</v>
      </c>
      <c r="G137" s="858" t="s">
        <v>164</v>
      </c>
      <c r="H137" s="1115" t="s">
        <v>1438</v>
      </c>
    </row>
    <row r="138" spans="1:8">
      <c r="A138" s="1101"/>
      <c r="B138" s="1110"/>
      <c r="C138" s="1113"/>
      <c r="D138" s="1113"/>
      <c r="E138" s="1113"/>
      <c r="F138" s="1116"/>
      <c r="G138" s="859" t="s">
        <v>165</v>
      </c>
      <c r="H138" s="1116"/>
    </row>
    <row r="139" spans="1:8">
      <c r="A139" s="1102"/>
      <c r="B139" s="1111"/>
      <c r="C139" s="1114"/>
      <c r="D139" s="1114"/>
      <c r="E139" s="1114"/>
      <c r="F139" s="1117"/>
      <c r="G139" s="860" t="s">
        <v>134</v>
      </c>
      <c r="H139" s="1117"/>
    </row>
    <row r="140" spans="1:8">
      <c r="A140" s="65" t="s">
        <v>342</v>
      </c>
      <c r="B140" s="266">
        <v>2400</v>
      </c>
      <c r="C140" s="266">
        <v>37710</v>
      </c>
      <c r="D140" s="266">
        <v>40920</v>
      </c>
      <c r="E140" s="266">
        <v>40920</v>
      </c>
      <c r="F140" s="266">
        <v>40920</v>
      </c>
      <c r="G140" s="267">
        <f t="shared" si="3"/>
        <v>27.077223851417401</v>
      </c>
      <c r="H140" s="266">
        <f>SUM(แผนงานบริหารทั่วไป!H692)</f>
        <v>52000</v>
      </c>
    </row>
    <row r="141" spans="1:8">
      <c r="A141" s="260" t="s">
        <v>502</v>
      </c>
      <c r="B141" s="261">
        <f>SUM(B132:B140)</f>
        <v>537384.19999999995</v>
      </c>
      <c r="C141" s="261">
        <f>SUM(C132:C140)</f>
        <v>460587.01</v>
      </c>
      <c r="D141" s="261">
        <f>SUM(D132:D140)</f>
        <v>606958.1</v>
      </c>
      <c r="E141" s="261">
        <f>SUM(E132:E140)</f>
        <v>479179.8</v>
      </c>
      <c r="F141" s="261">
        <f>SUM(F132:F140)</f>
        <v>495920</v>
      </c>
      <c r="G141" s="300">
        <f t="shared" si="3"/>
        <v>-0.18551379254718503</v>
      </c>
      <c r="H141" s="261">
        <f>SUM(H132:H140)</f>
        <v>495000</v>
      </c>
    </row>
    <row r="142" spans="1:8" s="92" customFormat="1" ht="23.25">
      <c r="A142" s="260" t="s">
        <v>211</v>
      </c>
      <c r="B142" s="261">
        <f>SUM(B66,B118,B129,B141)</f>
        <v>2910762.9800000004</v>
      </c>
      <c r="C142" s="261">
        <f>SUM(C66,C118,C129,C141)</f>
        <v>2763797.2699999996</v>
      </c>
      <c r="D142" s="261">
        <f>SUM(D66,D118,D129,D141)</f>
        <v>3002597.1</v>
      </c>
      <c r="E142" s="261">
        <f>SUM(E66,E118,E129,E141)</f>
        <v>2901812.4799999995</v>
      </c>
      <c r="F142" s="261">
        <f>SUM(F66,F118,F129,F141)</f>
        <v>3071198</v>
      </c>
      <c r="G142" s="300">
        <f t="shared" si="3"/>
        <v>4.9835601612139628</v>
      </c>
      <c r="H142" s="261">
        <f>SUM(H66,H118,H129,H141)</f>
        <v>3224253</v>
      </c>
    </row>
    <row r="143" spans="1:8">
      <c r="A143" s="269" t="s">
        <v>77</v>
      </c>
      <c r="B143" s="270"/>
      <c r="C143" s="270"/>
      <c r="D143" s="270"/>
      <c r="E143" s="270"/>
      <c r="F143" s="236"/>
      <c r="G143" s="270"/>
      <c r="H143" s="236"/>
    </row>
    <row r="144" spans="1:8">
      <c r="A144" s="159" t="s">
        <v>391</v>
      </c>
      <c r="B144" s="39"/>
      <c r="C144" s="39"/>
      <c r="D144" s="39"/>
      <c r="E144" s="39"/>
      <c r="F144" s="224"/>
      <c r="G144" s="39"/>
      <c r="H144" s="224"/>
    </row>
    <row r="145" spans="1:8">
      <c r="A145" s="159" t="s">
        <v>0</v>
      </c>
      <c r="B145" s="39"/>
      <c r="C145" s="39"/>
      <c r="D145" s="39"/>
      <c r="E145" s="39"/>
      <c r="F145" s="224"/>
      <c r="G145" s="39"/>
      <c r="H145" s="224"/>
    </row>
    <row r="146" spans="1:8">
      <c r="A146" s="39" t="s">
        <v>343</v>
      </c>
      <c r="B146" s="224">
        <v>6000</v>
      </c>
      <c r="C146" s="224">
        <v>161000</v>
      </c>
      <c r="D146" s="224">
        <v>3400</v>
      </c>
      <c r="E146" s="224">
        <v>96800</v>
      </c>
      <c r="F146" s="224">
        <v>79000</v>
      </c>
      <c r="G146" s="247">
        <f>SUM(H146-F146)*100/F146</f>
        <v>-25.443037974683545</v>
      </c>
      <c r="H146" s="224">
        <f>SUM(แผนงานบริหารทั่วไป!H703)</f>
        <v>58900</v>
      </c>
    </row>
    <row r="147" spans="1:8">
      <c r="A147" s="39" t="s">
        <v>366</v>
      </c>
      <c r="B147" s="224">
        <v>76700</v>
      </c>
      <c r="C147" s="224"/>
      <c r="D147" s="224">
        <v>97000</v>
      </c>
      <c r="E147" s="224">
        <v>17900</v>
      </c>
      <c r="F147" s="224">
        <v>77000</v>
      </c>
      <c r="G147" s="247">
        <f>SUM(H147-F147)*100/F147</f>
        <v>-96.753246753246756</v>
      </c>
      <c r="H147" s="224">
        <f>SUM(แผนงานบริหารทั่วไป!H729)</f>
        <v>2500</v>
      </c>
    </row>
    <row r="148" spans="1:8">
      <c r="A148" s="39" t="s">
        <v>493</v>
      </c>
      <c r="B148" s="224"/>
      <c r="C148" s="224"/>
      <c r="D148" s="224"/>
      <c r="E148" s="224"/>
      <c r="F148" s="224">
        <v>10000</v>
      </c>
      <c r="G148" s="247"/>
      <c r="H148" s="224"/>
    </row>
    <row r="149" spans="1:8">
      <c r="A149" s="39" t="s">
        <v>494</v>
      </c>
      <c r="B149" s="224"/>
      <c r="C149" s="224">
        <v>34900</v>
      </c>
      <c r="D149" s="224">
        <v>0</v>
      </c>
      <c r="E149" s="224"/>
      <c r="F149" s="224">
        <v>0</v>
      </c>
      <c r="G149" s="247"/>
      <c r="H149" s="224">
        <v>0</v>
      </c>
    </row>
    <row r="150" spans="1:8">
      <c r="A150" s="65" t="s">
        <v>563</v>
      </c>
      <c r="B150" s="266"/>
      <c r="C150" s="266">
        <v>60000</v>
      </c>
      <c r="D150" s="266">
        <v>0</v>
      </c>
      <c r="E150" s="266"/>
      <c r="F150" s="266">
        <v>9500</v>
      </c>
      <c r="G150" s="247"/>
      <c r="H150" s="266"/>
    </row>
    <row r="151" spans="1:8">
      <c r="A151" s="39" t="s">
        <v>677</v>
      </c>
      <c r="B151" s="224"/>
      <c r="C151" s="224"/>
      <c r="D151" s="224"/>
      <c r="E151" s="224">
        <v>787000</v>
      </c>
      <c r="F151" s="224"/>
      <c r="G151" s="710">
        <v>100</v>
      </c>
      <c r="H151" s="224">
        <v>0</v>
      </c>
    </row>
    <row r="152" spans="1:8">
      <c r="A152" s="39" t="s">
        <v>678</v>
      </c>
      <c r="B152" s="224"/>
      <c r="C152" s="224">
        <v>99000</v>
      </c>
      <c r="D152" s="224">
        <v>0</v>
      </c>
      <c r="E152" s="224">
        <v>44000</v>
      </c>
      <c r="F152" s="224"/>
      <c r="G152" s="710">
        <v>100</v>
      </c>
      <c r="H152" s="224">
        <v>0</v>
      </c>
    </row>
    <row r="153" spans="1:8">
      <c r="A153" s="39" t="s">
        <v>679</v>
      </c>
      <c r="B153" s="224">
        <v>193000</v>
      </c>
      <c r="C153" s="224"/>
      <c r="D153" s="224"/>
      <c r="E153" s="224"/>
      <c r="F153" s="224"/>
      <c r="G153" s="247"/>
      <c r="H153" s="224"/>
    </row>
    <row r="154" spans="1:8">
      <c r="A154" s="496" t="s">
        <v>1441</v>
      </c>
      <c r="B154" s="281"/>
      <c r="C154" s="281"/>
      <c r="D154" s="281"/>
      <c r="E154" s="281">
        <v>99000</v>
      </c>
      <c r="F154" s="281"/>
      <c r="G154" s="271"/>
      <c r="H154" s="281"/>
    </row>
    <row r="155" spans="1:8" s="92" customFormat="1" ht="23.25">
      <c r="A155" s="260" t="s">
        <v>379</v>
      </c>
      <c r="B155" s="261">
        <f>SUM(B146:B154)</f>
        <v>275700</v>
      </c>
      <c r="C155" s="261">
        <f>SUM(C146:C153)</f>
        <v>354900</v>
      </c>
      <c r="D155" s="261">
        <f>SUM(D146:D149,D150:D153)</f>
        <v>100400</v>
      </c>
      <c r="E155" s="261">
        <f>SUM(E146:E149,E150:E154)</f>
        <v>1044700</v>
      </c>
      <c r="F155" s="261">
        <f>SUM(F146:F149,F150:F152)</f>
        <v>175500</v>
      </c>
      <c r="G155" s="300">
        <f>SUM(H155-F155)*100/F155</f>
        <v>-65.01424501424502</v>
      </c>
      <c r="H155" s="261">
        <f>SUM(H146:H152)</f>
        <v>61400</v>
      </c>
    </row>
    <row r="156" spans="1:8" s="92" customFormat="1" ht="23.25">
      <c r="A156" s="622"/>
      <c r="B156" s="262"/>
      <c r="C156" s="262"/>
      <c r="D156" s="262"/>
      <c r="E156" s="262"/>
      <c r="F156" s="262"/>
      <c r="G156" s="623"/>
      <c r="H156" s="262"/>
    </row>
    <row r="157" spans="1:8" s="92" customFormat="1" ht="23.25">
      <c r="A157" s="69"/>
      <c r="B157" s="263"/>
      <c r="C157" s="263"/>
      <c r="D157" s="263"/>
      <c r="E157" s="263"/>
      <c r="F157" s="263"/>
      <c r="G157" s="624"/>
      <c r="H157" s="263"/>
    </row>
    <row r="158" spans="1:8" s="92" customFormat="1" ht="23.25">
      <c r="A158" s="69"/>
      <c r="B158" s="263"/>
      <c r="C158" s="263"/>
      <c r="D158" s="263"/>
      <c r="E158" s="263"/>
      <c r="F158" s="263"/>
      <c r="G158" s="624"/>
      <c r="H158" s="263"/>
    </row>
    <row r="159" spans="1:8" s="92" customFormat="1" ht="23.25">
      <c r="A159" s="69"/>
      <c r="B159" s="263"/>
      <c r="C159" s="263"/>
      <c r="D159" s="263"/>
      <c r="E159" s="263"/>
      <c r="F159" s="263"/>
      <c r="G159" s="624"/>
      <c r="H159" s="263"/>
    </row>
    <row r="160" spans="1:8" s="92" customFormat="1" ht="23.25">
      <c r="A160" s="69"/>
      <c r="B160" s="263"/>
      <c r="C160" s="263"/>
      <c r="D160" s="263"/>
      <c r="E160" s="263"/>
      <c r="F160" s="263"/>
      <c r="G160" s="624"/>
      <c r="H160" s="263"/>
    </row>
    <row r="161" spans="1:8" s="92" customFormat="1" ht="23.25">
      <c r="A161" s="69"/>
      <c r="B161" s="263"/>
      <c r="C161" s="263"/>
      <c r="D161" s="263"/>
      <c r="E161" s="263"/>
      <c r="F161" s="263"/>
      <c r="G161" s="624"/>
      <c r="H161" s="263"/>
    </row>
    <row r="162" spans="1:8" s="92" customFormat="1" ht="23.25">
      <c r="A162" s="1100"/>
      <c r="B162" s="1103" t="s">
        <v>55</v>
      </c>
      <c r="C162" s="1104"/>
      <c r="D162" s="1104"/>
      <c r="E162" s="1105"/>
      <c r="F162" s="1106" t="s">
        <v>12</v>
      </c>
      <c r="G162" s="1107"/>
      <c r="H162" s="1108"/>
    </row>
    <row r="163" spans="1:8" s="92" customFormat="1" ht="23.25">
      <c r="A163" s="1101"/>
      <c r="B163" s="1109" t="s">
        <v>148</v>
      </c>
      <c r="C163" s="1112" t="s">
        <v>469</v>
      </c>
      <c r="D163" s="1112" t="s">
        <v>661</v>
      </c>
      <c r="E163" s="1112" t="s">
        <v>662</v>
      </c>
      <c r="F163" s="1115" t="s">
        <v>779</v>
      </c>
      <c r="G163" s="855" t="s">
        <v>164</v>
      </c>
      <c r="H163" s="1115" t="s">
        <v>1438</v>
      </c>
    </row>
    <row r="164" spans="1:8" s="92" customFormat="1" ht="23.25">
      <c r="A164" s="1101"/>
      <c r="B164" s="1110"/>
      <c r="C164" s="1113"/>
      <c r="D164" s="1113"/>
      <c r="E164" s="1113"/>
      <c r="F164" s="1116"/>
      <c r="G164" s="856" t="s">
        <v>165</v>
      </c>
      <c r="H164" s="1116"/>
    </row>
    <row r="165" spans="1:8" s="92" customFormat="1" ht="23.25">
      <c r="A165" s="1102"/>
      <c r="B165" s="1111"/>
      <c r="C165" s="1114"/>
      <c r="D165" s="1114"/>
      <c r="E165" s="1114"/>
      <c r="F165" s="1117"/>
      <c r="G165" s="857" t="s">
        <v>134</v>
      </c>
      <c r="H165" s="1117"/>
    </row>
    <row r="166" spans="1:8">
      <c r="A166" s="269" t="s">
        <v>213</v>
      </c>
      <c r="B166" s="270"/>
      <c r="C166" s="270"/>
      <c r="D166" s="270"/>
      <c r="E166" s="270"/>
      <c r="F166" s="236"/>
      <c r="G166" s="270"/>
      <c r="H166" s="236"/>
    </row>
    <row r="167" spans="1:8">
      <c r="A167" s="269" t="s">
        <v>23</v>
      </c>
      <c r="B167" s="270"/>
      <c r="C167" s="270"/>
      <c r="D167" s="270"/>
      <c r="E167" s="270"/>
      <c r="F167" s="236"/>
      <c r="G167" s="39"/>
      <c r="H167" s="236"/>
    </row>
    <row r="168" spans="1:8">
      <c r="A168" s="39" t="s">
        <v>780</v>
      </c>
      <c r="B168" s="224"/>
      <c r="C168" s="224"/>
      <c r="D168" s="224"/>
      <c r="E168" s="224"/>
      <c r="F168" s="224">
        <v>100000</v>
      </c>
      <c r="G168" s="710"/>
      <c r="H168" s="224"/>
    </row>
    <row r="169" spans="1:8" ht="48">
      <c r="A169" s="612" t="s">
        <v>1234</v>
      </c>
      <c r="B169" s="247"/>
      <c r="C169" s="247"/>
      <c r="D169" s="247">
        <v>29000</v>
      </c>
      <c r="E169" s="247"/>
      <c r="F169" s="247"/>
      <c r="G169" s="710"/>
      <c r="H169" s="247">
        <v>0</v>
      </c>
    </row>
    <row r="170" spans="1:8" s="76" customFormat="1">
      <c r="A170" s="864" t="s">
        <v>1361</v>
      </c>
      <c r="B170" s="650"/>
      <c r="C170" s="651"/>
      <c r="D170" s="651"/>
      <c r="E170" s="651"/>
      <c r="F170" s="633">
        <v>60000</v>
      </c>
      <c r="G170" s="651"/>
      <c r="H170" s="633"/>
    </row>
    <row r="171" spans="1:8" s="76" customFormat="1" ht="48">
      <c r="A171" s="861" t="s">
        <v>1442</v>
      </c>
      <c r="B171" s="862"/>
      <c r="C171" s="863"/>
      <c r="D171" s="863"/>
      <c r="E171" s="865">
        <v>88200</v>
      </c>
      <c r="F171" s="862"/>
      <c r="G171" s="863"/>
      <c r="H171" s="862"/>
    </row>
    <row r="172" spans="1:8">
      <c r="A172" s="260" t="s">
        <v>380</v>
      </c>
      <c r="B172" s="261">
        <f>SUM(B168:B169)</f>
        <v>0</v>
      </c>
      <c r="C172" s="261">
        <f>SUM(C168:C169)</f>
        <v>0</v>
      </c>
      <c r="D172" s="261">
        <f>SUM(D168:D169)</f>
        <v>29000</v>
      </c>
      <c r="E172" s="261">
        <f>SUM(E168:E171)</f>
        <v>88200</v>
      </c>
      <c r="F172" s="261">
        <f>SUM(F168:F171)</f>
        <v>160000</v>
      </c>
      <c r="G172" s="300"/>
      <c r="H172" s="261">
        <f>SUM(H168:H169,H170)</f>
        <v>0</v>
      </c>
    </row>
    <row r="173" spans="1:8" s="92" customFormat="1" ht="23.25">
      <c r="A173" s="260" t="s">
        <v>215</v>
      </c>
      <c r="B173" s="261">
        <f>SUM(B155,B172)</f>
        <v>275700</v>
      </c>
      <c r="C173" s="261">
        <f>SUM(C155,C172)</f>
        <v>354900</v>
      </c>
      <c r="D173" s="261">
        <f>SUM(D155,D172)</f>
        <v>129400</v>
      </c>
      <c r="E173" s="261">
        <f>SUM(E155,E172)</f>
        <v>1132900</v>
      </c>
      <c r="F173" s="261">
        <f>SUM(F155,F172)</f>
        <v>335500</v>
      </c>
      <c r="G173" s="300"/>
      <c r="H173" s="261">
        <f>SUM(H155,H172)</f>
        <v>61400</v>
      </c>
    </row>
    <row r="174" spans="1:8" s="92" customFormat="1" ht="23.25">
      <c r="A174" s="269" t="s">
        <v>52</v>
      </c>
      <c r="B174" s="279"/>
      <c r="C174" s="279"/>
      <c r="D174" s="279"/>
      <c r="E174" s="279"/>
      <c r="F174" s="279"/>
      <c r="G174" s="279"/>
      <c r="H174" s="279"/>
    </row>
    <row r="175" spans="1:8" s="92" customFormat="1" ht="23.25">
      <c r="A175" s="47" t="s">
        <v>4</v>
      </c>
      <c r="B175" s="213"/>
      <c r="C175" s="213"/>
      <c r="D175" s="213"/>
      <c r="E175" s="213"/>
      <c r="F175" s="213"/>
      <c r="G175" s="213"/>
      <c r="H175" s="213"/>
    </row>
    <row r="176" spans="1:8">
      <c r="A176" s="48" t="s">
        <v>288</v>
      </c>
      <c r="B176" s="224"/>
      <c r="C176" s="224"/>
      <c r="D176" s="224"/>
      <c r="E176" s="224"/>
      <c r="F176" s="224"/>
      <c r="G176" s="224"/>
      <c r="H176" s="224"/>
    </row>
    <row r="177" spans="1:8" s="92" customFormat="1">
      <c r="A177" s="48" t="s">
        <v>586</v>
      </c>
      <c r="B177" s="224">
        <v>10000</v>
      </c>
      <c r="C177" s="224">
        <v>10000</v>
      </c>
      <c r="D177" s="224">
        <v>10000</v>
      </c>
      <c r="E177" s="224">
        <v>10000</v>
      </c>
      <c r="F177" s="224">
        <v>10000</v>
      </c>
      <c r="G177" s="247">
        <f>SUM(F177-H177)*100/F177</f>
        <v>100</v>
      </c>
      <c r="H177" s="224">
        <v>0</v>
      </c>
    </row>
    <row r="178" spans="1:8" s="92" customFormat="1">
      <c r="A178" s="280"/>
      <c r="B178" s="281"/>
      <c r="C178" s="281"/>
      <c r="D178" s="281"/>
      <c r="E178" s="281"/>
      <c r="F178" s="281"/>
      <c r="G178" s="271"/>
      <c r="H178" s="281"/>
    </row>
    <row r="179" spans="1:8" s="92" customFormat="1" ht="23.25">
      <c r="A179" s="260" t="s">
        <v>225</v>
      </c>
      <c r="B179" s="261">
        <f>SUM(B177)</f>
        <v>10000</v>
      </c>
      <c r="C179" s="261">
        <f>SUM(C177)</f>
        <v>10000</v>
      </c>
      <c r="D179" s="261">
        <f>SUM(D177)</f>
        <v>10000</v>
      </c>
      <c r="E179" s="261">
        <f>SUM(E177)</f>
        <v>10000</v>
      </c>
      <c r="F179" s="261">
        <f>SUM(F177)</f>
        <v>10000</v>
      </c>
      <c r="G179" s="261">
        <f>SUM(F179-H179)*100/F179</f>
        <v>100</v>
      </c>
      <c r="H179" s="261">
        <f>SUM(H177)</f>
        <v>0</v>
      </c>
    </row>
    <row r="180" spans="1:8" s="92" customFormat="1" ht="23.25">
      <c r="A180" s="497" t="s">
        <v>228</v>
      </c>
      <c r="B180" s="387"/>
      <c r="C180" s="387"/>
      <c r="D180" s="387"/>
      <c r="E180" s="387"/>
      <c r="F180" s="387"/>
      <c r="G180" s="387"/>
      <c r="H180" s="387"/>
    </row>
    <row r="181" spans="1:8" s="92" customFormat="1" ht="23.25">
      <c r="A181" s="37" t="s">
        <v>495</v>
      </c>
      <c r="B181" s="275"/>
      <c r="C181" s="275"/>
      <c r="D181" s="275"/>
      <c r="E181" s="275"/>
      <c r="F181" s="275"/>
      <c r="G181" s="275"/>
      <c r="H181" s="275"/>
    </row>
    <row r="182" spans="1:8" s="92" customFormat="1">
      <c r="A182" s="550" t="s">
        <v>22</v>
      </c>
      <c r="B182" s="303">
        <v>1395327.9</v>
      </c>
      <c r="C182" s="275"/>
      <c r="D182" s="275"/>
      <c r="E182" s="275"/>
      <c r="F182" s="275"/>
      <c r="G182" s="275"/>
      <c r="H182" s="275"/>
    </row>
    <row r="183" spans="1:8" s="92" customFormat="1" ht="23.25">
      <c r="A183" s="260" t="s">
        <v>231</v>
      </c>
      <c r="B183" s="261">
        <f>SUM(B182)</f>
        <v>1395327.9</v>
      </c>
      <c r="C183" s="261">
        <f>SUM(C182)</f>
        <v>0</v>
      </c>
      <c r="D183" s="261">
        <f>SUM(D182)</f>
        <v>0</v>
      </c>
      <c r="E183" s="261">
        <f>SUM(E182)</f>
        <v>0</v>
      </c>
      <c r="F183" s="261">
        <f>SUM(F182)</f>
        <v>0</v>
      </c>
      <c r="G183" s="261"/>
      <c r="H183" s="261"/>
    </row>
    <row r="184" spans="1:8" s="92" customFormat="1" thickBot="1">
      <c r="A184" s="284" t="s">
        <v>503</v>
      </c>
      <c r="B184" s="278">
        <f>SUM(B46,B142,B173,B179,B183)</f>
        <v>9757652.8800000008</v>
      </c>
      <c r="C184" s="278">
        <f>SUM(C46,C142,C173,C179,C182)</f>
        <v>8497407.2199999988</v>
      </c>
      <c r="D184" s="278">
        <f>SUM(D46,D142,D173,D179,D183)</f>
        <v>8948199.1999999993</v>
      </c>
      <c r="E184" s="278">
        <f>SUM(E46,E142,E173,E179)</f>
        <v>10018132.48</v>
      </c>
      <c r="F184" s="278">
        <f>SUM(F46,F142,F173,F179)</f>
        <v>9592018</v>
      </c>
      <c r="G184" s="438">
        <f>SUM(H184-F184)*100/F184</f>
        <v>0.69114757707919228</v>
      </c>
      <c r="H184" s="278">
        <f>SUM(H46,H142,H173,H179)</f>
        <v>9658313</v>
      </c>
    </row>
    <row r="185" spans="1:8" s="926" customFormat="1" thickTop="1">
      <c r="A185" s="339"/>
      <c r="B185" s="615"/>
      <c r="C185" s="615"/>
      <c r="D185" s="615"/>
      <c r="E185" s="615"/>
      <c r="F185" s="615"/>
      <c r="G185" s="616"/>
      <c r="H185" s="615"/>
    </row>
    <row r="186" spans="1:8" s="92" customFormat="1" ht="23.25">
      <c r="A186" s="1100"/>
      <c r="B186" s="1103" t="s">
        <v>55</v>
      </c>
      <c r="C186" s="1104"/>
      <c r="D186" s="1104"/>
      <c r="E186" s="1105"/>
      <c r="F186" s="1106" t="s">
        <v>12</v>
      </c>
      <c r="G186" s="1107"/>
      <c r="H186" s="1108"/>
    </row>
    <row r="187" spans="1:8" s="92" customFormat="1" ht="23.25">
      <c r="A187" s="1101"/>
      <c r="B187" s="1109" t="s">
        <v>148</v>
      </c>
      <c r="C187" s="1112" t="s">
        <v>469</v>
      </c>
      <c r="D187" s="1112" t="s">
        <v>661</v>
      </c>
      <c r="E187" s="1112" t="s">
        <v>662</v>
      </c>
      <c r="F187" s="1115" t="s">
        <v>779</v>
      </c>
      <c r="G187" s="855" t="s">
        <v>164</v>
      </c>
      <c r="H187" s="1115" t="s">
        <v>1438</v>
      </c>
    </row>
    <row r="188" spans="1:8" s="92" customFormat="1" ht="23.25">
      <c r="A188" s="1101"/>
      <c r="B188" s="1110"/>
      <c r="C188" s="1113"/>
      <c r="D188" s="1113"/>
      <c r="E188" s="1113"/>
      <c r="F188" s="1116"/>
      <c r="G188" s="856" t="s">
        <v>165</v>
      </c>
      <c r="H188" s="1116"/>
    </row>
    <row r="189" spans="1:8" s="92" customFormat="1" ht="23.25">
      <c r="A189" s="1102"/>
      <c r="B189" s="1111"/>
      <c r="C189" s="1114"/>
      <c r="D189" s="1114"/>
      <c r="E189" s="1114"/>
      <c r="F189" s="1117"/>
      <c r="G189" s="857" t="s">
        <v>134</v>
      </c>
      <c r="H189" s="1117"/>
    </row>
    <row r="190" spans="1:8" s="92" customFormat="1" ht="26.25">
      <c r="A190" s="830" t="s">
        <v>276</v>
      </c>
      <c r="B190" s="269"/>
      <c r="C190" s="269"/>
      <c r="D190" s="269"/>
      <c r="E190" s="269"/>
      <c r="F190" s="279"/>
      <c r="G190" s="269"/>
      <c r="H190" s="279"/>
    </row>
    <row r="191" spans="1:8" s="92" customFormat="1">
      <c r="A191" s="211" t="s">
        <v>54</v>
      </c>
      <c r="B191" s="208"/>
      <c r="C191" s="209"/>
      <c r="D191" s="209"/>
      <c r="E191" s="209"/>
      <c r="F191" s="209"/>
      <c r="G191" s="209"/>
      <c r="H191" s="209"/>
    </row>
    <row r="192" spans="1:8" s="92" customFormat="1">
      <c r="A192" s="211" t="s">
        <v>208</v>
      </c>
      <c r="B192" s="208"/>
      <c r="C192" s="209"/>
      <c r="D192" s="209"/>
      <c r="E192" s="209"/>
      <c r="F192" s="209"/>
      <c r="G192" s="209"/>
      <c r="H192" s="209"/>
    </row>
    <row r="193" spans="1:8" s="92" customFormat="1" ht="23.25">
      <c r="A193" s="211" t="s">
        <v>94</v>
      </c>
      <c r="B193" s="206"/>
      <c r="C193" s="207"/>
      <c r="D193" s="207"/>
      <c r="E193" s="207"/>
      <c r="F193" s="207"/>
      <c r="G193" s="207"/>
      <c r="H193" s="207"/>
    </row>
    <row r="194" spans="1:8">
      <c r="A194" s="212" t="s">
        <v>198</v>
      </c>
      <c r="B194" s="209">
        <v>169760</v>
      </c>
      <c r="C194" s="209">
        <v>239414.16</v>
      </c>
      <c r="D194" s="209">
        <v>276276.13</v>
      </c>
      <c r="E194" s="209">
        <v>288242.68</v>
      </c>
      <c r="F194" s="209">
        <v>311640</v>
      </c>
      <c r="G194" s="247">
        <f>SUM(H194-F194)*100/F194</f>
        <v>7.9322294955718133</v>
      </c>
      <c r="H194" s="209">
        <f>SUM(แผนงานบริหารทั่วไป!H752)</f>
        <v>336360</v>
      </c>
    </row>
    <row r="195" spans="1:8">
      <c r="A195" s="212" t="s">
        <v>253</v>
      </c>
      <c r="B195" s="209"/>
      <c r="C195" s="209"/>
      <c r="D195" s="209"/>
      <c r="E195" s="209"/>
      <c r="F195" s="209"/>
      <c r="G195" s="247"/>
      <c r="H195" s="209"/>
    </row>
    <row r="196" spans="1:8">
      <c r="A196" s="225" t="s">
        <v>254</v>
      </c>
      <c r="B196" s="227">
        <v>14130</v>
      </c>
      <c r="C196" s="227"/>
      <c r="D196" s="227"/>
      <c r="E196" s="227"/>
      <c r="F196" s="227">
        <v>0</v>
      </c>
      <c r="G196" s="247"/>
      <c r="H196" s="227"/>
    </row>
    <row r="197" spans="1:8">
      <c r="A197" s="225" t="s">
        <v>201</v>
      </c>
      <c r="B197" s="227"/>
      <c r="C197" s="227"/>
      <c r="D197" s="227"/>
      <c r="E197" s="227"/>
      <c r="F197" s="227">
        <v>0</v>
      </c>
      <c r="G197" s="247"/>
      <c r="H197" s="227"/>
    </row>
    <row r="198" spans="1:8">
      <c r="A198" s="232" t="s">
        <v>358</v>
      </c>
      <c r="B198" s="209">
        <v>64080</v>
      </c>
      <c r="C198" s="209"/>
      <c r="D198" s="209"/>
      <c r="E198" s="209"/>
      <c r="F198" s="209">
        <v>0</v>
      </c>
      <c r="G198" s="247"/>
      <c r="H198" s="209"/>
    </row>
    <row r="199" spans="1:8">
      <c r="A199" s="233" t="s">
        <v>364</v>
      </c>
      <c r="B199" s="216">
        <v>43920</v>
      </c>
      <c r="C199" s="216"/>
      <c r="D199" s="216"/>
      <c r="E199" s="216"/>
      <c r="F199" s="216">
        <v>0</v>
      </c>
      <c r="G199" s="267"/>
      <c r="H199" s="216">
        <v>0</v>
      </c>
    </row>
    <row r="200" spans="1:8" s="92" customFormat="1" ht="23.25">
      <c r="A200" s="234" t="s">
        <v>210</v>
      </c>
      <c r="B200" s="218">
        <f>SUM(B194:B199)</f>
        <v>291890</v>
      </c>
      <c r="C200" s="218">
        <f>SUM(C194:C199)</f>
        <v>239414.16</v>
      </c>
      <c r="D200" s="218">
        <f>SUM(D194:D199)</f>
        <v>276276.13</v>
      </c>
      <c r="E200" s="218">
        <f>SUM(E194:E199)</f>
        <v>288242.68</v>
      </c>
      <c r="F200" s="218">
        <f>SUM(F194:F199)</f>
        <v>311640</v>
      </c>
      <c r="G200" s="300">
        <f>SUM(H200-F200)*100/F200</f>
        <v>7.9322294955718133</v>
      </c>
      <c r="H200" s="218">
        <f>SUM(H194:H199)</f>
        <v>336360</v>
      </c>
    </row>
    <row r="201" spans="1:8">
      <c r="A201" s="245" t="s">
        <v>132</v>
      </c>
      <c r="B201" s="229"/>
      <c r="C201" s="230"/>
      <c r="D201" s="230"/>
      <c r="E201" s="230"/>
      <c r="F201" s="230"/>
      <c r="G201" s="230"/>
      <c r="H201" s="230"/>
    </row>
    <row r="202" spans="1:8">
      <c r="A202" s="241" t="s">
        <v>3</v>
      </c>
      <c r="B202" s="208"/>
      <c r="C202" s="209"/>
      <c r="D202" s="209"/>
      <c r="E202" s="209"/>
      <c r="F202" s="209"/>
      <c r="G202" s="209"/>
      <c r="H202" s="209"/>
    </row>
    <row r="203" spans="1:8" ht="48">
      <c r="A203" s="225" t="s">
        <v>269</v>
      </c>
      <c r="B203" s="209"/>
      <c r="C203" s="209">
        <v>0</v>
      </c>
      <c r="D203" s="209"/>
      <c r="E203" s="209"/>
      <c r="F203" s="209"/>
      <c r="G203" s="209"/>
      <c r="H203" s="209"/>
    </row>
    <row r="204" spans="1:8">
      <c r="A204" s="233" t="s">
        <v>401</v>
      </c>
      <c r="B204" s="216">
        <v>33348</v>
      </c>
      <c r="C204" s="216">
        <v>28100</v>
      </c>
      <c r="D204" s="216">
        <v>11120</v>
      </c>
      <c r="E204" s="216">
        <v>0</v>
      </c>
      <c r="F204" s="216">
        <v>12985</v>
      </c>
      <c r="G204" s="271">
        <f>SUM(H204-F204)*100/F204</f>
        <v>7.9322294955718133</v>
      </c>
      <c r="H204" s="216">
        <f>SUM(แผนงานบริหารทั่วไป!H765)</f>
        <v>14015</v>
      </c>
    </row>
    <row r="205" spans="1:8">
      <c r="A205" s="234" t="s">
        <v>501</v>
      </c>
      <c r="B205" s="218"/>
      <c r="C205" s="218">
        <f>SUM(C203:C204)</f>
        <v>28100</v>
      </c>
      <c r="D205" s="218">
        <f>SUM(D203:D204)</f>
        <v>11120</v>
      </c>
      <c r="E205" s="218">
        <f>SUM(E204)</f>
        <v>0</v>
      </c>
      <c r="F205" s="218">
        <f>SUM(F204)</f>
        <v>12985</v>
      </c>
      <c r="G205" s="617">
        <f>SUM(H205-F205)*100/F205</f>
        <v>7.9322294955718133</v>
      </c>
      <c r="H205" s="218">
        <f>SUM(H204)</f>
        <v>14015</v>
      </c>
    </row>
    <row r="206" spans="1:8">
      <c r="A206" s="320" t="s">
        <v>9</v>
      </c>
      <c r="B206" s="223"/>
      <c r="C206" s="223"/>
      <c r="D206" s="223"/>
      <c r="E206" s="223"/>
      <c r="F206" s="223"/>
      <c r="G206" s="618"/>
      <c r="H206" s="223"/>
    </row>
    <row r="207" spans="1:8">
      <c r="A207" s="241" t="s">
        <v>409</v>
      </c>
      <c r="B207" s="207"/>
      <c r="C207" s="207"/>
      <c r="D207" s="207"/>
      <c r="E207" s="207"/>
      <c r="F207" s="207"/>
      <c r="G207" s="331"/>
      <c r="H207" s="207"/>
    </row>
    <row r="208" spans="1:8">
      <c r="A208" s="337" t="s">
        <v>680</v>
      </c>
      <c r="B208" s="619"/>
      <c r="C208" s="619">
        <v>108000</v>
      </c>
      <c r="D208" s="619">
        <v>90220</v>
      </c>
      <c r="E208" s="619">
        <v>79710.11</v>
      </c>
      <c r="F208" s="619">
        <v>84000</v>
      </c>
      <c r="G208" s="545">
        <f>SUM(H208-F208)*100/F208</f>
        <v>0</v>
      </c>
      <c r="H208" s="619">
        <f>SUM(แผนงานบริหารทั่วไป!H784)</f>
        <v>84000</v>
      </c>
    </row>
    <row r="209" spans="1:8">
      <c r="A209" s="234" t="s">
        <v>500</v>
      </c>
      <c r="B209" s="218"/>
      <c r="C209" s="218">
        <f>SUM(C208)</f>
        <v>108000</v>
      </c>
      <c r="D209" s="218">
        <f>SUM(D208)</f>
        <v>90220</v>
      </c>
      <c r="E209" s="218">
        <f>SUM(E208)</f>
        <v>79710.11</v>
      </c>
      <c r="F209" s="218">
        <f>SUM(F208)</f>
        <v>84000</v>
      </c>
      <c r="G209" s="617">
        <f>SUM(H209-F209)*100/F209</f>
        <v>0</v>
      </c>
      <c r="H209" s="218">
        <f>SUM(H208)</f>
        <v>84000</v>
      </c>
    </row>
    <row r="210" spans="1:8">
      <c r="A210" s="1100"/>
      <c r="B210" s="1103" t="s">
        <v>55</v>
      </c>
      <c r="C210" s="1104"/>
      <c r="D210" s="1104"/>
      <c r="E210" s="1105"/>
      <c r="F210" s="1106" t="s">
        <v>12</v>
      </c>
      <c r="G210" s="1107"/>
      <c r="H210" s="1108"/>
    </row>
    <row r="211" spans="1:8" ht="20.25" customHeight="1">
      <c r="A211" s="1101"/>
      <c r="B211" s="1109" t="s">
        <v>148</v>
      </c>
      <c r="C211" s="1112" t="s">
        <v>469</v>
      </c>
      <c r="D211" s="1112" t="s">
        <v>661</v>
      </c>
      <c r="E211" s="1112" t="s">
        <v>662</v>
      </c>
      <c r="F211" s="1115" t="s">
        <v>779</v>
      </c>
      <c r="G211" s="855" t="s">
        <v>164</v>
      </c>
      <c r="H211" s="1115" t="s">
        <v>1438</v>
      </c>
    </row>
    <row r="212" spans="1:8" ht="19.5" customHeight="1">
      <c r="A212" s="1101"/>
      <c r="B212" s="1110"/>
      <c r="C212" s="1113"/>
      <c r="D212" s="1113"/>
      <c r="E212" s="1113"/>
      <c r="F212" s="1116"/>
      <c r="G212" s="856" t="s">
        <v>165</v>
      </c>
      <c r="H212" s="1116"/>
    </row>
    <row r="213" spans="1:8">
      <c r="A213" s="1102"/>
      <c r="B213" s="1111"/>
      <c r="C213" s="1114"/>
      <c r="D213" s="1114"/>
      <c r="E213" s="1114"/>
      <c r="F213" s="1117"/>
      <c r="G213" s="857" t="s">
        <v>134</v>
      </c>
      <c r="H213" s="1117"/>
    </row>
    <row r="214" spans="1:8">
      <c r="A214" s="234" t="s">
        <v>211</v>
      </c>
      <c r="B214" s="218">
        <f>SUM(B203:B204)</f>
        <v>33348</v>
      </c>
      <c r="C214" s="218">
        <f>SUM(C205,C209)</f>
        <v>136100</v>
      </c>
      <c r="D214" s="218">
        <f>SUM(D205,D209)</f>
        <v>101340</v>
      </c>
      <c r="E214" s="218">
        <f>SUM(E205,E209)</f>
        <v>79710.11</v>
      </c>
      <c r="F214" s="218">
        <f>SUM(F205,F209)</f>
        <v>96985</v>
      </c>
      <c r="G214" s="300">
        <f>SUM(H214-F214)*100/F214</f>
        <v>1.0620198999845336</v>
      </c>
      <c r="H214" s="218">
        <f>SUM(H205,H209)</f>
        <v>98015</v>
      </c>
    </row>
    <row r="215" spans="1:8" s="92" customFormat="1" ht="23.25">
      <c r="A215" s="831" t="s">
        <v>359</v>
      </c>
      <c r="B215" s="261">
        <f>SUM(B200,B214)</f>
        <v>325238</v>
      </c>
      <c r="C215" s="261">
        <f t="shared" ref="C215:E215" si="4">SUM(C200,C214)</f>
        <v>375514.16000000003</v>
      </c>
      <c r="D215" s="261">
        <f t="shared" si="4"/>
        <v>377616.13</v>
      </c>
      <c r="E215" s="261">
        <f t="shared" si="4"/>
        <v>367952.79</v>
      </c>
      <c r="F215" s="261">
        <f>SUM(F200,F214)</f>
        <v>408625</v>
      </c>
      <c r="G215" s="300">
        <f>SUM(H215-F215)*100/F215</f>
        <v>6.3016212909146532</v>
      </c>
      <c r="H215" s="261">
        <f>SUM(H200,H214)</f>
        <v>434375</v>
      </c>
    </row>
    <row r="216" spans="1:8" s="92" customFormat="1" ht="26.25">
      <c r="A216" s="683" t="s">
        <v>74</v>
      </c>
      <c r="B216" s="269"/>
      <c r="C216" s="269"/>
      <c r="D216" s="269"/>
      <c r="E216" s="269"/>
      <c r="F216" s="279"/>
      <c r="G216" s="269"/>
      <c r="H216" s="279"/>
    </row>
    <row r="217" spans="1:8">
      <c r="A217" s="211" t="s">
        <v>54</v>
      </c>
      <c r="B217" s="39"/>
      <c r="C217" s="39"/>
      <c r="D217" s="39"/>
      <c r="E217" s="39"/>
      <c r="F217" s="224"/>
      <c r="G217" s="39"/>
      <c r="H217" s="224"/>
    </row>
    <row r="218" spans="1:8">
      <c r="A218" s="211" t="s">
        <v>389</v>
      </c>
      <c r="B218" s="39"/>
      <c r="C218" s="39"/>
      <c r="D218" s="39"/>
      <c r="E218" s="39"/>
      <c r="F218" s="224"/>
      <c r="G218" s="39"/>
      <c r="H218" s="224"/>
    </row>
    <row r="219" spans="1:8">
      <c r="A219" s="211" t="s">
        <v>94</v>
      </c>
      <c r="B219" s="39"/>
      <c r="C219" s="39"/>
      <c r="D219" s="39"/>
      <c r="E219" s="39"/>
      <c r="F219" s="224"/>
      <c r="G219" s="39"/>
      <c r="H219" s="224"/>
    </row>
    <row r="220" spans="1:8">
      <c r="A220" s="212" t="s">
        <v>289</v>
      </c>
      <c r="B220" s="224">
        <v>1193428.2</v>
      </c>
      <c r="C220" s="224">
        <v>1161461.1399999999</v>
      </c>
      <c r="D220" s="224">
        <v>1238207.3999999999</v>
      </c>
      <c r="E220" s="224">
        <v>1264800</v>
      </c>
      <c r="F220" s="224">
        <v>1330500</v>
      </c>
      <c r="G220" s="247">
        <f>SUM(H220-F220)*100/F220</f>
        <v>5.5332581736189406</v>
      </c>
      <c r="H220" s="224">
        <f>SUM(แผนงานบริหารทั่วไป!H851)</f>
        <v>1404120</v>
      </c>
    </row>
    <row r="221" spans="1:8">
      <c r="A221" s="212" t="s">
        <v>200</v>
      </c>
      <c r="B221" s="224"/>
      <c r="C221" s="224"/>
      <c r="D221" s="224"/>
      <c r="E221" s="224"/>
      <c r="F221" s="224"/>
      <c r="G221" s="224"/>
      <c r="H221" s="224"/>
    </row>
    <row r="222" spans="1:8">
      <c r="A222" s="212" t="s">
        <v>254</v>
      </c>
      <c r="B222" s="224">
        <v>17030</v>
      </c>
      <c r="C222" s="224"/>
      <c r="D222" s="224"/>
      <c r="E222" s="224"/>
      <c r="F222" s="224">
        <v>0</v>
      </c>
      <c r="G222" s="247"/>
      <c r="H222" s="224">
        <v>0</v>
      </c>
    </row>
    <row r="223" spans="1:8">
      <c r="A223" s="212" t="s">
        <v>201</v>
      </c>
      <c r="B223" s="224">
        <v>1110</v>
      </c>
      <c r="C223" s="224"/>
      <c r="D223" s="224"/>
      <c r="E223" s="224"/>
      <c r="F223" s="224">
        <v>0</v>
      </c>
      <c r="G223" s="247"/>
      <c r="H223" s="224">
        <v>0</v>
      </c>
    </row>
    <row r="224" spans="1:8">
      <c r="A224" s="212" t="s">
        <v>311</v>
      </c>
      <c r="B224" s="224">
        <v>42000</v>
      </c>
      <c r="C224" s="224">
        <v>42000</v>
      </c>
      <c r="D224" s="224">
        <v>55500</v>
      </c>
      <c r="E224" s="224">
        <v>60000</v>
      </c>
      <c r="F224" s="224">
        <v>60000</v>
      </c>
      <c r="G224" s="247">
        <f t="shared" ref="G224:G230" si="5">SUM(H224-F224)*100/F224</f>
        <v>0</v>
      </c>
      <c r="H224" s="224">
        <f>SUM(แผนงานบริหารทั่วไป!H863)</f>
        <v>60000</v>
      </c>
    </row>
    <row r="225" spans="1:8">
      <c r="A225" s="225" t="s">
        <v>312</v>
      </c>
      <c r="B225" s="224">
        <v>282600</v>
      </c>
      <c r="C225" s="224">
        <v>329745</v>
      </c>
      <c r="D225" s="224">
        <v>375750</v>
      </c>
      <c r="E225" s="224">
        <v>390840</v>
      </c>
      <c r="F225" s="224">
        <v>415980</v>
      </c>
      <c r="G225" s="247">
        <f t="shared" si="5"/>
        <v>6.2887638828789845</v>
      </c>
      <c r="H225" s="224">
        <f>SUM(แผนงานบริหารทั่วไป!H880)</f>
        <v>442140</v>
      </c>
    </row>
    <row r="226" spans="1:8">
      <c r="A226" s="225" t="s">
        <v>360</v>
      </c>
      <c r="B226" s="224"/>
      <c r="C226" s="224"/>
      <c r="D226" s="224"/>
      <c r="E226" s="224"/>
      <c r="F226" s="224"/>
      <c r="G226" s="247"/>
      <c r="H226" s="224"/>
    </row>
    <row r="227" spans="1:8">
      <c r="A227" s="225" t="s">
        <v>254</v>
      </c>
      <c r="B227" s="224">
        <v>16890</v>
      </c>
      <c r="C227" s="224">
        <v>12510</v>
      </c>
      <c r="D227" s="224">
        <v>0</v>
      </c>
      <c r="E227" s="224"/>
      <c r="F227" s="224">
        <v>0</v>
      </c>
      <c r="G227" s="247"/>
      <c r="H227" s="224"/>
    </row>
    <row r="228" spans="1:8">
      <c r="A228" s="225" t="s">
        <v>313</v>
      </c>
      <c r="B228" s="224">
        <v>286300</v>
      </c>
      <c r="C228" s="224">
        <v>405000</v>
      </c>
      <c r="D228" s="224">
        <v>422040</v>
      </c>
      <c r="E228" s="224">
        <v>268830</v>
      </c>
      <c r="F228" s="224">
        <v>152256</v>
      </c>
      <c r="G228" s="247">
        <f t="shared" si="5"/>
        <v>10.34047919293821</v>
      </c>
      <c r="H228" s="224">
        <f>SUM(แผนงานบริหารทั่วไป!H885)</f>
        <v>168000</v>
      </c>
    </row>
    <row r="229" spans="1:8">
      <c r="A229" s="225" t="s">
        <v>361</v>
      </c>
      <c r="B229" s="224"/>
      <c r="C229" s="224"/>
      <c r="D229" s="224"/>
      <c r="E229" s="224"/>
      <c r="F229" s="224"/>
      <c r="G229" s="224"/>
      <c r="H229" s="224"/>
    </row>
    <row r="230" spans="1:8">
      <c r="A230" s="228" t="s">
        <v>254</v>
      </c>
      <c r="B230" s="266">
        <v>56645</v>
      </c>
      <c r="C230" s="266">
        <v>66140</v>
      </c>
      <c r="D230" s="266">
        <v>55560</v>
      </c>
      <c r="E230" s="266">
        <v>23385</v>
      </c>
      <c r="F230" s="266">
        <v>7164</v>
      </c>
      <c r="G230" s="247">
        <f t="shared" si="5"/>
        <v>-100</v>
      </c>
      <c r="H230" s="266"/>
    </row>
    <row r="231" spans="1:8" s="92" customFormat="1" ht="23.25">
      <c r="A231" s="234" t="s">
        <v>655</v>
      </c>
      <c r="B231" s="261">
        <f>SUM(B220:B230)</f>
        <v>1896003.2</v>
      </c>
      <c r="C231" s="261">
        <f>SUM(C220:C230)</f>
        <v>2016856.14</v>
      </c>
      <c r="D231" s="261">
        <f>SUM(D220:D230)</f>
        <v>2147057.4</v>
      </c>
      <c r="E231" s="261">
        <f>SUM(E220:E230)</f>
        <v>2007855</v>
      </c>
      <c r="F231" s="261">
        <f>SUM(F220:F230)</f>
        <v>1965900</v>
      </c>
      <c r="G231" s="300">
        <f>SUM(H231-F231)*100/F231</f>
        <v>5.5119792461468027</v>
      </c>
      <c r="H231" s="261">
        <f>SUM(H220:H230)</f>
        <v>2074260</v>
      </c>
    </row>
    <row r="232" spans="1:8" s="92" customFormat="1" thickBot="1">
      <c r="A232" s="235" t="s">
        <v>210</v>
      </c>
      <c r="B232" s="272">
        <f t="shared" ref="B232:H232" si="6">SUM(B231)</f>
        <v>1896003.2</v>
      </c>
      <c r="C232" s="272">
        <f t="shared" si="6"/>
        <v>2016856.14</v>
      </c>
      <c r="D232" s="272">
        <f t="shared" si="6"/>
        <v>2147057.4</v>
      </c>
      <c r="E232" s="272">
        <f t="shared" si="6"/>
        <v>2007855</v>
      </c>
      <c r="F232" s="272">
        <f t="shared" si="6"/>
        <v>1965900</v>
      </c>
      <c r="G232" s="438">
        <f>SUM(H232-F232)*100/F232</f>
        <v>5.5119792461468027</v>
      </c>
      <c r="H232" s="272">
        <f t="shared" si="6"/>
        <v>2074260</v>
      </c>
    </row>
    <row r="233" spans="1:8" s="92" customFormat="1" thickTop="1">
      <c r="A233" s="620"/>
      <c r="B233" s="273"/>
      <c r="C233" s="273"/>
      <c r="D233" s="273"/>
      <c r="E233" s="273"/>
      <c r="F233" s="273"/>
      <c r="G233" s="621"/>
      <c r="H233" s="273"/>
    </row>
    <row r="234" spans="1:8" s="92" customFormat="1" ht="23.25">
      <c r="A234" s="237"/>
      <c r="B234" s="263"/>
      <c r="C234" s="263"/>
      <c r="D234" s="263"/>
      <c r="E234" s="263"/>
      <c r="F234" s="263"/>
      <c r="G234" s="624"/>
      <c r="H234" s="263"/>
    </row>
    <row r="235" spans="1:8" s="92" customFormat="1" ht="23.25">
      <c r="A235" s="237"/>
      <c r="B235" s="263"/>
      <c r="C235" s="263"/>
      <c r="D235" s="263"/>
      <c r="E235" s="263"/>
      <c r="F235" s="263"/>
      <c r="G235" s="624"/>
      <c r="H235" s="263"/>
    </row>
    <row r="236" spans="1:8" s="92" customFormat="1" ht="23.25">
      <c r="A236" s="1100"/>
      <c r="B236" s="1103" t="s">
        <v>55</v>
      </c>
      <c r="C236" s="1104"/>
      <c r="D236" s="1104"/>
      <c r="E236" s="1105"/>
      <c r="F236" s="1106" t="s">
        <v>12</v>
      </c>
      <c r="G236" s="1107"/>
      <c r="H236" s="1108"/>
    </row>
    <row r="237" spans="1:8" s="92" customFormat="1" ht="23.25">
      <c r="A237" s="1101"/>
      <c r="B237" s="1109" t="s">
        <v>148</v>
      </c>
      <c r="C237" s="1112" t="s">
        <v>469</v>
      </c>
      <c r="D237" s="1112" t="s">
        <v>661</v>
      </c>
      <c r="E237" s="1112" t="s">
        <v>662</v>
      </c>
      <c r="F237" s="1115" t="s">
        <v>779</v>
      </c>
      <c r="G237" s="855" t="s">
        <v>164</v>
      </c>
      <c r="H237" s="1115" t="s">
        <v>1438</v>
      </c>
    </row>
    <row r="238" spans="1:8" s="92" customFormat="1" ht="23.25">
      <c r="A238" s="1101"/>
      <c r="B238" s="1110"/>
      <c r="C238" s="1113"/>
      <c r="D238" s="1113"/>
      <c r="E238" s="1113"/>
      <c r="F238" s="1116"/>
      <c r="G238" s="856" t="s">
        <v>165</v>
      </c>
      <c r="H238" s="1116"/>
    </row>
    <row r="239" spans="1:8" s="92" customFormat="1" ht="23.25">
      <c r="A239" s="1102"/>
      <c r="B239" s="1111"/>
      <c r="C239" s="1114"/>
      <c r="D239" s="1114"/>
      <c r="E239" s="1114"/>
      <c r="F239" s="1117"/>
      <c r="G239" s="857" t="s">
        <v>134</v>
      </c>
      <c r="H239" s="1117"/>
    </row>
    <row r="240" spans="1:8">
      <c r="A240" s="241" t="s">
        <v>132</v>
      </c>
      <c r="B240" s="39"/>
      <c r="C240" s="39"/>
      <c r="D240" s="39"/>
      <c r="E240" s="39"/>
      <c r="F240" s="224"/>
      <c r="G240" s="39"/>
      <c r="H240" s="224"/>
    </row>
    <row r="241" spans="1:8">
      <c r="A241" s="241" t="s">
        <v>390</v>
      </c>
      <c r="B241" s="39"/>
      <c r="C241" s="39"/>
      <c r="D241" s="39"/>
      <c r="E241" s="39"/>
      <c r="F241" s="224"/>
      <c r="G241" s="39"/>
      <c r="H241" s="224"/>
    </row>
    <row r="242" spans="1:8">
      <c r="A242" s="241" t="s">
        <v>3</v>
      </c>
      <c r="B242" s="39"/>
      <c r="C242" s="39"/>
      <c r="D242" s="39"/>
      <c r="E242" s="39"/>
      <c r="F242" s="224"/>
      <c r="G242" s="39"/>
      <c r="H242" s="224"/>
    </row>
    <row r="243" spans="1:8" ht="48">
      <c r="A243" s="225" t="s">
        <v>269</v>
      </c>
      <c r="B243" s="208"/>
      <c r="C243" s="209"/>
      <c r="D243" s="209"/>
      <c r="E243" s="209">
        <v>0</v>
      </c>
      <c r="F243" s="209"/>
      <c r="G243" s="209"/>
      <c r="H243" s="209"/>
    </row>
    <row r="244" spans="1:8">
      <c r="A244" s="232" t="s">
        <v>401</v>
      </c>
      <c r="B244" s="209">
        <v>210000</v>
      </c>
      <c r="C244" s="209">
        <v>182610</v>
      </c>
      <c r="D244" s="209">
        <v>189400</v>
      </c>
      <c r="E244" s="209">
        <v>0</v>
      </c>
      <c r="F244" s="209">
        <v>162906</v>
      </c>
      <c r="G244" s="247">
        <f t="shared" ref="G244:G250" si="7">SUM(H244-F244)*100/F244</f>
        <v>2.1632106859170319</v>
      </c>
      <c r="H244" s="209">
        <f>SUM(แผนงานบริหารทั่วไป!H899)</f>
        <v>166430</v>
      </c>
    </row>
    <row r="245" spans="1:8">
      <c r="A245" s="232" t="s">
        <v>2422</v>
      </c>
      <c r="B245" s="209"/>
      <c r="C245" s="209"/>
      <c r="D245" s="209"/>
      <c r="E245" s="209"/>
      <c r="F245" s="209"/>
      <c r="G245" s="247"/>
      <c r="H245" s="209">
        <v>50000</v>
      </c>
    </row>
    <row r="246" spans="1:8">
      <c r="A246" s="225" t="s">
        <v>403</v>
      </c>
      <c r="B246" s="247">
        <v>21080</v>
      </c>
      <c r="C246" s="247"/>
      <c r="D246" s="247"/>
      <c r="E246" s="247"/>
      <c r="F246" s="247">
        <v>10000</v>
      </c>
      <c r="G246" s="247">
        <f t="shared" si="7"/>
        <v>0</v>
      </c>
      <c r="H246" s="247">
        <f>SUM(แผนงานบริหารทั่วไป!H927)</f>
        <v>10000</v>
      </c>
    </row>
    <row r="247" spans="1:8">
      <c r="A247" s="232" t="s">
        <v>404</v>
      </c>
      <c r="B247" s="224">
        <v>24000</v>
      </c>
      <c r="C247" s="224">
        <v>24000</v>
      </c>
      <c r="D247" s="224">
        <v>24000</v>
      </c>
      <c r="E247" s="224">
        <v>24000</v>
      </c>
      <c r="F247" s="224">
        <v>24000</v>
      </c>
      <c r="G247" s="247">
        <f t="shared" si="7"/>
        <v>0</v>
      </c>
      <c r="H247" s="224">
        <f>SUM(แผนงานบริหารทั่วไป!H936)</f>
        <v>24000</v>
      </c>
    </row>
    <row r="248" spans="1:8">
      <c r="A248" s="232" t="s">
        <v>405</v>
      </c>
      <c r="B248" s="224">
        <v>36500</v>
      </c>
      <c r="C248" s="224">
        <v>15000</v>
      </c>
      <c r="D248" s="224">
        <v>16700</v>
      </c>
      <c r="E248" s="224">
        <v>16500</v>
      </c>
      <c r="F248" s="224">
        <v>35000</v>
      </c>
      <c r="G248" s="247">
        <f t="shared" si="7"/>
        <v>-14.285714285714286</v>
      </c>
      <c r="H248" s="224">
        <f>SUM(แผนงานบริหารทั่วไป!H944)</f>
        <v>30000</v>
      </c>
    </row>
    <row r="249" spans="1:8">
      <c r="A249" s="233" t="s">
        <v>406</v>
      </c>
      <c r="B249" s="266">
        <v>3222</v>
      </c>
      <c r="C249" s="266"/>
      <c r="D249" s="266"/>
      <c r="E249" s="266"/>
      <c r="F249" s="266">
        <v>0</v>
      </c>
      <c r="G249" s="267"/>
      <c r="H249" s="266"/>
    </row>
    <row r="250" spans="1:8" s="92" customFormat="1" ht="23.25">
      <c r="A250" s="260" t="s">
        <v>501</v>
      </c>
      <c r="B250" s="261">
        <f>SUM(B243:B249)</f>
        <v>294802</v>
      </c>
      <c r="C250" s="261">
        <f>SUM(C243:C249)</f>
        <v>221610</v>
      </c>
      <c r="D250" s="261">
        <f>SUM(D243:D249)</f>
        <v>230100</v>
      </c>
      <c r="E250" s="261">
        <f>SUM(E243:E249)</f>
        <v>40500</v>
      </c>
      <c r="F250" s="261">
        <f>SUM(F243:F249)</f>
        <v>231906</v>
      </c>
      <c r="G250" s="300">
        <f t="shared" si="7"/>
        <v>20.923995066966789</v>
      </c>
      <c r="H250" s="261">
        <f>SUM(H243:H249)</f>
        <v>280430</v>
      </c>
    </row>
    <row r="251" spans="1:8">
      <c r="A251" s="241" t="s">
        <v>9</v>
      </c>
      <c r="B251" s="39"/>
      <c r="C251" s="39"/>
      <c r="D251" s="39"/>
      <c r="E251" s="39"/>
      <c r="F251" s="224"/>
      <c r="G251" s="270"/>
      <c r="H251" s="224"/>
    </row>
    <row r="252" spans="1:8">
      <c r="A252" s="241" t="s">
        <v>476</v>
      </c>
      <c r="B252" s="39"/>
      <c r="C252" s="39"/>
      <c r="D252" s="39"/>
      <c r="E252" s="39"/>
      <c r="F252" s="224"/>
      <c r="G252" s="39"/>
      <c r="H252" s="224"/>
    </row>
    <row r="253" spans="1:8">
      <c r="A253" s="232" t="s">
        <v>407</v>
      </c>
      <c r="B253" s="224">
        <v>12914.3</v>
      </c>
      <c r="C253" s="224">
        <v>4713.25</v>
      </c>
      <c r="D253" s="224">
        <v>18788.8</v>
      </c>
      <c r="E253" s="224">
        <v>6967.65</v>
      </c>
      <c r="F253" s="224">
        <v>25000</v>
      </c>
      <c r="G253" s="247">
        <f>SUM(H253-F253)*100/F253</f>
        <v>-40</v>
      </c>
      <c r="H253" s="224">
        <f>SUM(แผนงานบริหารทั่วไป!H961)</f>
        <v>15000</v>
      </c>
    </row>
    <row r="254" spans="1:8">
      <c r="A254" s="232" t="s">
        <v>408</v>
      </c>
      <c r="B254" s="224">
        <v>8108.01</v>
      </c>
      <c r="C254" s="224"/>
      <c r="D254" s="224"/>
      <c r="E254" s="224"/>
      <c r="F254" s="224">
        <v>168000</v>
      </c>
      <c r="G254" s="247">
        <f>SUM(H254-F254)*100/F254</f>
        <v>14.285714285714286</v>
      </c>
      <c r="H254" s="224">
        <f>SUM(แผนงานบริหารทั่วไป!H973)</f>
        <v>192000</v>
      </c>
    </row>
    <row r="255" spans="1:8" ht="47.25">
      <c r="A255" s="246" t="s">
        <v>512</v>
      </c>
      <c r="B255" s="39"/>
      <c r="C255" s="39"/>
      <c r="D255" s="39"/>
      <c r="E255" s="39"/>
      <c r="F255" s="224"/>
      <c r="G255" s="39"/>
      <c r="H255" s="224"/>
    </row>
    <row r="256" spans="1:8">
      <c r="A256" s="232" t="s">
        <v>520</v>
      </c>
      <c r="B256" s="224">
        <v>32310</v>
      </c>
      <c r="C256" s="224">
        <v>29510</v>
      </c>
      <c r="D256" s="224">
        <v>38887</v>
      </c>
      <c r="E256" s="224">
        <v>44726</v>
      </c>
      <c r="F256" s="224">
        <v>60000</v>
      </c>
      <c r="G256" s="247">
        <f>SUM(H256-F256)*100/F256</f>
        <v>-16.666666666666668</v>
      </c>
      <c r="H256" s="224">
        <f>SUM(แผนงานบริหารทั่วไป!H983)</f>
        <v>50000</v>
      </c>
    </row>
    <row r="257" spans="1:8" ht="48">
      <c r="A257" s="298" t="s">
        <v>733</v>
      </c>
      <c r="B257" s="271">
        <v>37861.300000000003</v>
      </c>
      <c r="C257" s="271"/>
      <c r="D257" s="271"/>
      <c r="E257" s="271">
        <v>300000</v>
      </c>
      <c r="F257" s="271">
        <v>100000</v>
      </c>
      <c r="G257" s="271">
        <f>SUM(H257-F257)*100/F257</f>
        <v>-50</v>
      </c>
      <c r="H257" s="271">
        <f>SUM(แผนงานบริหารทั่วไป!H993)</f>
        <v>50000</v>
      </c>
    </row>
    <row r="258" spans="1:8">
      <c r="A258" s="1100"/>
      <c r="B258" s="1103" t="s">
        <v>55</v>
      </c>
      <c r="C258" s="1104"/>
      <c r="D258" s="1104"/>
      <c r="E258" s="1105"/>
      <c r="F258" s="1106" t="s">
        <v>12</v>
      </c>
      <c r="G258" s="1107"/>
      <c r="H258" s="1108"/>
    </row>
    <row r="259" spans="1:8">
      <c r="A259" s="1101"/>
      <c r="B259" s="1109" t="s">
        <v>148</v>
      </c>
      <c r="C259" s="1112" t="s">
        <v>469</v>
      </c>
      <c r="D259" s="1112" t="s">
        <v>661</v>
      </c>
      <c r="E259" s="1112" t="s">
        <v>662</v>
      </c>
      <c r="F259" s="1115" t="s">
        <v>779</v>
      </c>
      <c r="G259" s="855" t="s">
        <v>164</v>
      </c>
      <c r="H259" s="1115" t="s">
        <v>1438</v>
      </c>
    </row>
    <row r="260" spans="1:8">
      <c r="A260" s="1101"/>
      <c r="B260" s="1110"/>
      <c r="C260" s="1113"/>
      <c r="D260" s="1113"/>
      <c r="E260" s="1113"/>
      <c r="F260" s="1116"/>
      <c r="G260" s="856" t="s">
        <v>165</v>
      </c>
      <c r="H260" s="1116"/>
    </row>
    <row r="261" spans="1:8">
      <c r="A261" s="1102"/>
      <c r="B261" s="1111"/>
      <c r="C261" s="1114"/>
      <c r="D261" s="1114"/>
      <c r="E261" s="1114"/>
      <c r="F261" s="1117"/>
      <c r="G261" s="857" t="s">
        <v>134</v>
      </c>
      <c r="H261" s="1117"/>
    </row>
    <row r="262" spans="1:8">
      <c r="A262" s="225" t="s">
        <v>1235</v>
      </c>
      <c r="B262" s="224"/>
      <c r="C262" s="224"/>
      <c r="D262" s="224"/>
      <c r="E262" s="224"/>
      <c r="F262" s="224">
        <v>0</v>
      </c>
      <c r="G262" s="224">
        <v>100</v>
      </c>
      <c r="H262" s="247">
        <v>0</v>
      </c>
    </row>
    <row r="263" spans="1:8">
      <c r="A263" s="257" t="s">
        <v>656</v>
      </c>
      <c r="B263" s="224"/>
      <c r="C263" s="224"/>
      <c r="D263" s="224"/>
      <c r="E263" s="224"/>
      <c r="F263" s="224"/>
      <c r="G263" s="224"/>
      <c r="H263" s="224"/>
    </row>
    <row r="264" spans="1:8">
      <c r="A264" s="233" t="s">
        <v>480</v>
      </c>
      <c r="B264" s="266">
        <v>21907.69</v>
      </c>
      <c r="C264" s="266">
        <v>54125.19</v>
      </c>
      <c r="D264" s="266">
        <v>34363.96</v>
      </c>
      <c r="E264" s="266">
        <v>22246</v>
      </c>
      <c r="F264" s="266">
        <v>40000</v>
      </c>
      <c r="G264" s="267">
        <f>SUM(H264-F264)*100/F264</f>
        <v>25</v>
      </c>
      <c r="H264" s="266">
        <f>SUM(แผนงานบริหารทั่วไป!H1007)</f>
        <v>50000</v>
      </c>
    </row>
    <row r="265" spans="1:8" s="92" customFormat="1" ht="23.25">
      <c r="A265" s="234" t="s">
        <v>500</v>
      </c>
      <c r="B265" s="261">
        <f>SUM(B253:B264)</f>
        <v>113101.3</v>
      </c>
      <c r="C265" s="261">
        <f>SUM(C253:C264)</f>
        <v>88348.44</v>
      </c>
      <c r="D265" s="261">
        <f>SUM(D253:D264)</f>
        <v>92039.760000000009</v>
      </c>
      <c r="E265" s="261">
        <f>SUM(E253:E264)</f>
        <v>373939.65</v>
      </c>
      <c r="F265" s="261">
        <f>SUM(F253:F264)</f>
        <v>393000</v>
      </c>
      <c r="G265" s="300">
        <f>SUM(H265-F265)*100/F265</f>
        <v>-9.1603053435114496</v>
      </c>
      <c r="H265" s="261">
        <f>SUM(H253:H264)</f>
        <v>357000</v>
      </c>
    </row>
    <row r="266" spans="1:8">
      <c r="A266" s="241" t="s">
        <v>20</v>
      </c>
      <c r="B266" s="224"/>
      <c r="C266" s="224"/>
      <c r="D266" s="224"/>
      <c r="E266" s="224"/>
      <c r="F266" s="224"/>
      <c r="G266" s="236"/>
      <c r="H266" s="224"/>
    </row>
    <row r="267" spans="1:8">
      <c r="A267" s="232" t="s">
        <v>281</v>
      </c>
      <c r="B267" s="224">
        <v>54274</v>
      </c>
      <c r="C267" s="224">
        <v>37534.5</v>
      </c>
      <c r="D267" s="224">
        <v>58364.5</v>
      </c>
      <c r="E267" s="224">
        <v>50196</v>
      </c>
      <c r="F267" s="224">
        <v>60000</v>
      </c>
      <c r="G267" s="247">
        <f>SUM(H267-F267)*100/F267</f>
        <v>0</v>
      </c>
      <c r="H267" s="224">
        <f>SUM(แผนงานบริหารทั่วไป!H1029)</f>
        <v>60000</v>
      </c>
    </row>
    <row r="268" spans="1:8">
      <c r="A268" s="39" t="s">
        <v>327</v>
      </c>
      <c r="B268" s="224"/>
      <c r="C268" s="224"/>
      <c r="D268" s="224"/>
      <c r="E268" s="224"/>
      <c r="F268" s="224">
        <v>5000</v>
      </c>
      <c r="G268" s="247">
        <f>SUM(H268-F268)*100/F268</f>
        <v>0</v>
      </c>
      <c r="H268" s="224">
        <f>SUM(แผนงานบริหารทั่วไป!H1054)</f>
        <v>5000</v>
      </c>
    </row>
    <row r="269" spans="1:8">
      <c r="A269" s="39" t="s">
        <v>294</v>
      </c>
      <c r="B269" s="224"/>
      <c r="C269" s="224"/>
      <c r="D269" s="224"/>
      <c r="E269" s="224"/>
      <c r="F269" s="224">
        <v>5000</v>
      </c>
      <c r="G269" s="247">
        <f>SUM(H269-F269)*100/F269</f>
        <v>0</v>
      </c>
      <c r="H269" s="224">
        <f>SUM(แผนงานบริหารทั่วไป!H1077)</f>
        <v>5000</v>
      </c>
    </row>
    <row r="270" spans="1:8">
      <c r="A270" s="39" t="s">
        <v>481</v>
      </c>
      <c r="B270" s="224">
        <v>31080</v>
      </c>
      <c r="C270" s="224">
        <v>19470</v>
      </c>
      <c r="D270" s="224">
        <v>23270</v>
      </c>
      <c r="E270" s="224">
        <v>23970</v>
      </c>
      <c r="F270" s="224">
        <v>30000</v>
      </c>
      <c r="G270" s="247">
        <f>SUM(H270-F270)*100/F270</f>
        <v>0</v>
      </c>
      <c r="H270" s="224">
        <f>SUM(แผนงานบริหารทั่วไป!H1098)</f>
        <v>30000</v>
      </c>
    </row>
    <row r="271" spans="1:8">
      <c r="A271" s="39" t="s">
        <v>482</v>
      </c>
      <c r="B271" s="224">
        <v>17100</v>
      </c>
      <c r="C271" s="224">
        <v>34437</v>
      </c>
      <c r="D271" s="224">
        <v>23690</v>
      </c>
      <c r="E271" s="224">
        <v>41540</v>
      </c>
      <c r="F271" s="224">
        <v>40000</v>
      </c>
      <c r="G271" s="247">
        <f>SUM(H271-F271)*100/F271</f>
        <v>0</v>
      </c>
      <c r="H271" s="224">
        <f>SUM(แผนงานบริหารทั่วไป!H1116)</f>
        <v>40000</v>
      </c>
    </row>
    <row r="272" spans="1:8">
      <c r="A272" s="65" t="s">
        <v>483</v>
      </c>
      <c r="B272" s="266"/>
      <c r="C272" s="266"/>
      <c r="D272" s="266"/>
      <c r="E272" s="266"/>
      <c r="F272" s="266"/>
      <c r="G272" s="267"/>
      <c r="H272" s="266"/>
    </row>
    <row r="273" spans="1:8" s="92" customFormat="1" ht="23.25">
      <c r="A273" s="260" t="s">
        <v>499</v>
      </c>
      <c r="B273" s="261">
        <f>SUM(B267:B272)</f>
        <v>102454</v>
      </c>
      <c r="C273" s="261">
        <f>SUM(C267:C272)</f>
        <v>91441.5</v>
      </c>
      <c r="D273" s="261">
        <f>SUM(D267:D272)</f>
        <v>105324.5</v>
      </c>
      <c r="E273" s="261">
        <f>SUM(E267:E272)</f>
        <v>115706</v>
      </c>
      <c r="F273" s="261">
        <f>SUM(F267:F271)</f>
        <v>140000</v>
      </c>
      <c r="G273" s="300">
        <f>SUM(H273-F273)*100/F273</f>
        <v>0</v>
      </c>
      <c r="H273" s="261">
        <f>SUM(H267:H271)</f>
        <v>140000</v>
      </c>
    </row>
    <row r="274" spans="1:8">
      <c r="A274" s="241" t="s">
        <v>21</v>
      </c>
      <c r="B274" s="224"/>
      <c r="C274" s="224"/>
      <c r="D274" s="224"/>
      <c r="E274" s="224"/>
      <c r="F274" s="224"/>
      <c r="G274" s="236"/>
      <c r="H274" s="224"/>
    </row>
    <row r="275" spans="1:8">
      <c r="A275" s="39" t="s">
        <v>338</v>
      </c>
      <c r="B275" s="224">
        <v>145014.51</v>
      </c>
      <c r="C275" s="224">
        <v>184718.18</v>
      </c>
      <c r="D275" s="224">
        <v>150900.07999999999</v>
      </c>
      <c r="E275" s="224">
        <v>158922.01999999999</v>
      </c>
      <c r="F275" s="224">
        <v>160000</v>
      </c>
      <c r="G275" s="247">
        <f>SUM(H275-F275)*100/F275</f>
        <v>0</v>
      </c>
      <c r="H275" s="224">
        <f>SUM(แผนงานบริหารทั่วไป!H1147)</f>
        <v>160000</v>
      </c>
    </row>
    <row r="276" spans="1:8">
      <c r="A276" s="39" t="s">
        <v>339</v>
      </c>
      <c r="B276" s="224">
        <v>65021.87</v>
      </c>
      <c r="C276" s="224">
        <v>63623.44</v>
      </c>
      <c r="D276" s="224">
        <v>85675.45</v>
      </c>
      <c r="E276" s="224">
        <v>72010.81</v>
      </c>
      <c r="F276" s="224">
        <v>90000</v>
      </c>
      <c r="G276" s="247">
        <f>SUM(H276-F276)*100/F276</f>
        <v>0</v>
      </c>
      <c r="H276" s="224">
        <f>SUM(แผนงานบริหารทั่วไป!H1156)</f>
        <v>90000</v>
      </c>
    </row>
    <row r="277" spans="1:8">
      <c r="A277" s="65" t="s">
        <v>485</v>
      </c>
      <c r="B277" s="266"/>
      <c r="C277" s="266"/>
      <c r="D277" s="266"/>
      <c r="E277" s="266"/>
      <c r="F277" s="266">
        <v>0</v>
      </c>
      <c r="G277" s="266"/>
      <c r="H277" s="266">
        <v>0</v>
      </c>
    </row>
    <row r="278" spans="1:8">
      <c r="A278" s="260" t="s">
        <v>502</v>
      </c>
      <c r="B278" s="261">
        <f>SUM(B275:B277)</f>
        <v>210036.38</v>
      </c>
      <c r="C278" s="261">
        <f>SUM(C275:C277)</f>
        <v>248341.62</v>
      </c>
      <c r="D278" s="261">
        <f>SUM(D275:D277)</f>
        <v>236575.52999999997</v>
      </c>
      <c r="E278" s="261">
        <f>SUM(E275:E277)</f>
        <v>230932.83</v>
      </c>
      <c r="F278" s="261">
        <f>SUM(F275:F277)</f>
        <v>250000</v>
      </c>
      <c r="G278" s="300">
        <f>SUM(H278-F278)*100/F278</f>
        <v>0</v>
      </c>
      <c r="H278" s="261">
        <f>SUM(H275:H277)</f>
        <v>250000</v>
      </c>
    </row>
    <row r="279" spans="1:8" s="92" customFormat="1" ht="23.25">
      <c r="A279" s="260" t="s">
        <v>211</v>
      </c>
      <c r="B279" s="261">
        <f>SUM(B250,B265,B273,B278)</f>
        <v>720393.67999999993</v>
      </c>
      <c r="C279" s="261">
        <f>SUM(C250,C265,C273,C278)</f>
        <v>649741.56000000006</v>
      </c>
      <c r="D279" s="261">
        <f>SUM(D250,D265,D273,D278)</f>
        <v>664039.79</v>
      </c>
      <c r="E279" s="261">
        <f>SUM(E250,E265,E273,E278)</f>
        <v>761078.48</v>
      </c>
      <c r="F279" s="261">
        <f>SUM(F250,F265,F273,F278)</f>
        <v>1014906</v>
      </c>
      <c r="G279" s="300">
        <f>SUM(H279-F279)*100/F279</f>
        <v>1.2340059079363015</v>
      </c>
      <c r="H279" s="261">
        <f>SUM(H250,H265,H273,H278)</f>
        <v>1027430</v>
      </c>
    </row>
    <row r="280" spans="1:8" s="92" customFormat="1" ht="23.25">
      <c r="A280" s="622"/>
      <c r="B280" s="262"/>
      <c r="C280" s="262"/>
      <c r="D280" s="262"/>
      <c r="E280" s="262"/>
      <c r="F280" s="262"/>
      <c r="G280" s="623"/>
      <c r="H280" s="262"/>
    </row>
    <row r="281" spans="1:8" s="92" customFormat="1" ht="23.25">
      <c r="A281" s="69"/>
      <c r="B281" s="263"/>
      <c r="C281" s="263"/>
      <c r="D281" s="263"/>
      <c r="E281" s="263"/>
      <c r="F281" s="263"/>
      <c r="G281" s="624"/>
      <c r="H281" s="263"/>
    </row>
    <row r="282" spans="1:8" s="92" customFormat="1" ht="23.25">
      <c r="A282" s="69"/>
      <c r="B282" s="263"/>
      <c r="C282" s="263"/>
      <c r="D282" s="263"/>
      <c r="E282" s="263"/>
      <c r="F282" s="263"/>
      <c r="G282" s="624"/>
      <c r="H282" s="263"/>
    </row>
    <row r="283" spans="1:8" s="92" customFormat="1" ht="23.25">
      <c r="A283" s="1100"/>
      <c r="B283" s="1103" t="s">
        <v>55</v>
      </c>
      <c r="C283" s="1104"/>
      <c r="D283" s="1104"/>
      <c r="E283" s="1105"/>
      <c r="F283" s="1106" t="s">
        <v>12</v>
      </c>
      <c r="G283" s="1107"/>
      <c r="H283" s="1108"/>
    </row>
    <row r="284" spans="1:8" s="92" customFormat="1" ht="23.25">
      <c r="A284" s="1101"/>
      <c r="B284" s="1109" t="s">
        <v>148</v>
      </c>
      <c r="C284" s="1112" t="s">
        <v>469</v>
      </c>
      <c r="D284" s="1112" t="s">
        <v>661</v>
      </c>
      <c r="E284" s="1112" t="s">
        <v>662</v>
      </c>
      <c r="F284" s="1115" t="s">
        <v>779</v>
      </c>
      <c r="G284" s="855" t="s">
        <v>164</v>
      </c>
      <c r="H284" s="1115" t="s">
        <v>1438</v>
      </c>
    </row>
    <row r="285" spans="1:8" s="92" customFormat="1" ht="23.25">
      <c r="A285" s="1101"/>
      <c r="B285" s="1110"/>
      <c r="C285" s="1113"/>
      <c r="D285" s="1113"/>
      <c r="E285" s="1113"/>
      <c r="F285" s="1116"/>
      <c r="G285" s="856" t="s">
        <v>165</v>
      </c>
      <c r="H285" s="1116"/>
    </row>
    <row r="286" spans="1:8" s="92" customFormat="1" ht="23.25">
      <c r="A286" s="1102"/>
      <c r="B286" s="1111"/>
      <c r="C286" s="1114"/>
      <c r="D286" s="1114"/>
      <c r="E286" s="1114"/>
      <c r="F286" s="1117"/>
      <c r="G286" s="857" t="s">
        <v>134</v>
      </c>
      <c r="H286" s="1117"/>
    </row>
    <row r="287" spans="1:8">
      <c r="A287" s="269" t="s">
        <v>77</v>
      </c>
      <c r="B287" s="270"/>
      <c r="C287" s="270"/>
      <c r="D287" s="270"/>
      <c r="E287" s="270"/>
      <c r="F287" s="236"/>
      <c r="G287" s="270"/>
      <c r="H287" s="236"/>
    </row>
    <row r="288" spans="1:8">
      <c r="A288" s="159" t="s">
        <v>486</v>
      </c>
      <c r="B288" s="39"/>
      <c r="C288" s="39"/>
      <c r="D288" s="39"/>
      <c r="E288" s="39"/>
      <c r="F288" s="224"/>
      <c r="G288" s="39"/>
      <c r="H288" s="224"/>
    </row>
    <row r="289" spans="1:8">
      <c r="A289" s="159" t="s">
        <v>0</v>
      </c>
      <c r="B289" s="39"/>
      <c r="C289" s="39"/>
      <c r="D289" s="39"/>
      <c r="E289" s="39"/>
      <c r="F289" s="224"/>
      <c r="G289" s="39"/>
      <c r="H289" s="224"/>
    </row>
    <row r="290" spans="1:8">
      <c r="A290" s="39" t="s">
        <v>343</v>
      </c>
      <c r="B290" s="224">
        <v>2580</v>
      </c>
      <c r="C290" s="224">
        <v>0</v>
      </c>
      <c r="D290" s="224">
        <v>2760</v>
      </c>
      <c r="E290" s="224"/>
      <c r="F290" s="224">
        <v>0</v>
      </c>
      <c r="G290" s="247">
        <v>100</v>
      </c>
      <c r="H290" s="224">
        <f>SUM(แผนงานบริหารทั่วไป!H1168)</f>
        <v>10000</v>
      </c>
    </row>
    <row r="291" spans="1:8">
      <c r="A291" s="39" t="s">
        <v>366</v>
      </c>
      <c r="B291" s="224">
        <v>33300</v>
      </c>
      <c r="C291" s="224">
        <v>0</v>
      </c>
      <c r="D291" s="224">
        <v>76700</v>
      </c>
      <c r="E291" s="224"/>
      <c r="F291" s="224">
        <v>85600</v>
      </c>
      <c r="G291" s="247">
        <v>100</v>
      </c>
      <c r="H291" s="224">
        <f>SUM(แผนงานบริหารทั่วไป!H1173)</f>
        <v>29000</v>
      </c>
    </row>
    <row r="292" spans="1:8" s="92" customFormat="1" ht="23.25">
      <c r="A292" s="260" t="s">
        <v>379</v>
      </c>
      <c r="B292" s="261">
        <f>SUM(B290:B291)</f>
        <v>35880</v>
      </c>
      <c r="C292" s="261">
        <f>SUM(C290:C291)</f>
        <v>0</v>
      </c>
      <c r="D292" s="261">
        <f>SUM(D290:D291)</f>
        <v>79460</v>
      </c>
      <c r="E292" s="261">
        <f>SUM(E290:E291)</f>
        <v>0</v>
      </c>
      <c r="F292" s="261">
        <f>SUM(F290:F291)</f>
        <v>85600</v>
      </c>
      <c r="G292" s="300">
        <v>100</v>
      </c>
      <c r="H292" s="261">
        <f>SUM(H290:H291)</f>
        <v>39000</v>
      </c>
    </row>
    <row r="293" spans="1:8">
      <c r="A293" s="269" t="s">
        <v>213</v>
      </c>
      <c r="B293" s="236"/>
      <c r="C293" s="236"/>
      <c r="D293" s="236"/>
      <c r="E293" s="236"/>
      <c r="F293" s="236"/>
      <c r="G293" s="236"/>
      <c r="H293" s="236"/>
    </row>
    <row r="294" spans="1:8">
      <c r="A294" s="269" t="s">
        <v>23</v>
      </c>
      <c r="B294" s="236"/>
      <c r="C294" s="236"/>
      <c r="D294" s="236"/>
      <c r="E294" s="236"/>
      <c r="F294" s="236"/>
      <c r="G294" s="236"/>
      <c r="H294" s="236"/>
    </row>
    <row r="295" spans="1:8">
      <c r="A295" s="286" t="s">
        <v>214</v>
      </c>
      <c r="B295" s="266"/>
      <c r="C295" s="266"/>
      <c r="D295" s="266"/>
      <c r="E295" s="266"/>
      <c r="F295" s="266"/>
      <c r="G295" s="266"/>
      <c r="H295" s="266"/>
    </row>
    <row r="296" spans="1:8" s="92" customFormat="1" ht="23.25">
      <c r="A296" s="260" t="s">
        <v>380</v>
      </c>
      <c r="B296" s="261">
        <f>SUM(B293:B295)</f>
        <v>0</v>
      </c>
      <c r="C296" s="261">
        <f>SUM(C293:C295)</f>
        <v>0</v>
      </c>
      <c r="D296" s="261">
        <f>SUM(D293:D295)</f>
        <v>0</v>
      </c>
      <c r="E296" s="261">
        <f>SUM(E293:E295)</f>
        <v>0</v>
      </c>
      <c r="F296" s="261">
        <f>SUM(F293:F294)</f>
        <v>0</v>
      </c>
      <c r="G296" s="300"/>
      <c r="H296" s="261">
        <f>SUM(H293:H295)</f>
        <v>0</v>
      </c>
    </row>
    <row r="297" spans="1:8" s="92" customFormat="1" ht="23.25">
      <c r="A297" s="260" t="s">
        <v>215</v>
      </c>
      <c r="B297" s="261">
        <f>SUM(B292)</f>
        <v>35880</v>
      </c>
      <c r="C297" s="261">
        <f>SUM(C292)</f>
        <v>0</v>
      </c>
      <c r="D297" s="261">
        <f>SUM(D292)</f>
        <v>79460</v>
      </c>
      <c r="E297" s="261">
        <f>SUM(E292)</f>
        <v>0</v>
      </c>
      <c r="F297" s="261">
        <f>SUM(F292)</f>
        <v>85600</v>
      </c>
      <c r="G297" s="300">
        <v>100</v>
      </c>
      <c r="H297" s="261">
        <f>SUM(H292)</f>
        <v>39000</v>
      </c>
    </row>
    <row r="298" spans="1:8" s="92" customFormat="1" ht="23.25">
      <c r="A298" s="47" t="s">
        <v>52</v>
      </c>
      <c r="B298" s="213"/>
      <c r="C298" s="213"/>
      <c r="D298" s="213"/>
      <c r="E298" s="213"/>
      <c r="F298" s="213"/>
      <c r="G298" s="279"/>
      <c r="H298" s="213"/>
    </row>
    <row r="299" spans="1:8" s="92" customFormat="1" ht="23.25">
      <c r="A299" s="47" t="s">
        <v>227</v>
      </c>
      <c r="B299" s="213"/>
      <c r="C299" s="213"/>
      <c r="D299" s="213"/>
      <c r="E299" s="213"/>
      <c r="F299" s="213"/>
      <c r="G299" s="213"/>
      <c r="H299" s="213"/>
    </row>
    <row r="300" spans="1:8" s="92" customFormat="1" ht="23.25">
      <c r="A300" s="47" t="s">
        <v>4</v>
      </c>
      <c r="B300" s="213"/>
      <c r="C300" s="213"/>
      <c r="D300" s="213"/>
      <c r="E300" s="213"/>
      <c r="F300" s="213"/>
      <c r="G300" s="213"/>
      <c r="H300" s="213"/>
    </row>
    <row r="301" spans="1:8" s="92" customFormat="1" ht="23.25">
      <c r="A301" s="47" t="s">
        <v>487</v>
      </c>
      <c r="B301" s="213"/>
      <c r="C301" s="213"/>
      <c r="D301" s="213"/>
      <c r="E301" s="213"/>
      <c r="F301" s="213"/>
      <c r="G301" s="213"/>
      <c r="H301" s="213"/>
    </row>
    <row r="302" spans="1:8" s="92" customFormat="1">
      <c r="A302" s="287" t="s">
        <v>488</v>
      </c>
      <c r="B302" s="267">
        <v>30000</v>
      </c>
      <c r="C302" s="267">
        <v>30000</v>
      </c>
      <c r="D302" s="267">
        <v>30000</v>
      </c>
      <c r="E302" s="267">
        <v>30000</v>
      </c>
      <c r="F302" s="267">
        <v>30000</v>
      </c>
      <c r="G302" s="267">
        <f>SUM(H302-F302)*100/F302</f>
        <v>-100</v>
      </c>
      <c r="H302" s="267"/>
    </row>
    <row r="303" spans="1:8" s="92" customFormat="1">
      <c r="A303" s="260" t="s">
        <v>225</v>
      </c>
      <c r="B303" s="261">
        <f>SUM(B302:B302)</f>
        <v>30000</v>
      </c>
      <c r="C303" s="261">
        <f>SUM(C302:C302)</f>
        <v>30000</v>
      </c>
      <c r="D303" s="261">
        <f>SUM(D302:D302)</f>
        <v>30000</v>
      </c>
      <c r="E303" s="261">
        <f>SUM(E302:E302)</f>
        <v>30000</v>
      </c>
      <c r="F303" s="261">
        <f>SUM(F302:F302)</f>
        <v>30000</v>
      </c>
      <c r="G303" s="268">
        <f>SUM(H303-F303)*100/F303</f>
        <v>-100</v>
      </c>
      <c r="H303" s="261">
        <f>SUM(H302:H302)</f>
        <v>0</v>
      </c>
    </row>
    <row r="304" spans="1:8" s="92" customFormat="1" ht="23.25">
      <c r="A304" s="288" t="s">
        <v>216</v>
      </c>
      <c r="B304" s="261">
        <f>SUM(B232,B279,B297,B303)</f>
        <v>2682276.88</v>
      </c>
      <c r="C304" s="261">
        <f>SUM(C232,C279,C297,C303)</f>
        <v>2696597.7</v>
      </c>
      <c r="D304" s="261">
        <f>SUM(D232,D279,D297,D303)</f>
        <v>2920557.19</v>
      </c>
      <c r="E304" s="261">
        <f>SUM(E232,E279,E297,E303)</f>
        <v>2798933.48</v>
      </c>
      <c r="F304" s="261">
        <f>SUM(F232,F279,F297,F303)</f>
        <v>3096406</v>
      </c>
      <c r="G304" s="300">
        <f>SUM(H304-F304)*100/F304</f>
        <v>1.4301742084209887</v>
      </c>
      <c r="H304" s="261">
        <f>SUM(H232,H279,H297,H303)</f>
        <v>3140690</v>
      </c>
    </row>
    <row r="305" spans="1:8" s="92" customFormat="1" thickBot="1">
      <c r="A305" s="289" t="s">
        <v>217</v>
      </c>
      <c r="B305" s="278">
        <f>SUM(B184,B215,B304)</f>
        <v>12765167.760000002</v>
      </c>
      <c r="C305" s="278">
        <f>SUM(C184,C215,C304)</f>
        <v>11569519.079999998</v>
      </c>
      <c r="D305" s="278">
        <f>SUM(D184,D215,D304)</f>
        <v>12246372.52</v>
      </c>
      <c r="E305" s="278">
        <f>SUM(E184,E215,E304)</f>
        <v>13185018.75</v>
      </c>
      <c r="F305" s="278">
        <f>SUM(F184,F215,F304)</f>
        <v>13097049</v>
      </c>
      <c r="G305" s="438">
        <f>SUM(H305-F305)*100/F305</f>
        <v>1.0409138730411713</v>
      </c>
      <c r="H305" s="278">
        <f>SUM(H184,H215,H304)</f>
        <v>13233378</v>
      </c>
    </row>
    <row r="306" spans="1:8" s="92" customFormat="1" thickTop="1">
      <c r="A306" s="625"/>
      <c r="B306" s="273"/>
      <c r="C306" s="273"/>
      <c r="D306" s="273"/>
      <c r="E306" s="273"/>
      <c r="F306" s="273"/>
      <c r="G306" s="621"/>
      <c r="H306" s="273"/>
    </row>
    <row r="307" spans="1:8" s="92" customFormat="1" ht="23.25">
      <c r="A307" s="626"/>
      <c r="B307" s="263"/>
      <c r="C307" s="263"/>
      <c r="D307" s="263"/>
      <c r="E307" s="263"/>
      <c r="F307" s="263"/>
      <c r="G307" s="624"/>
      <c r="H307" s="263"/>
    </row>
    <row r="308" spans="1:8" s="92" customFormat="1" ht="23.25">
      <c r="A308" s="626"/>
      <c r="B308" s="263"/>
      <c r="C308" s="263"/>
      <c r="D308" s="263"/>
      <c r="E308" s="263"/>
      <c r="F308" s="263"/>
      <c r="G308" s="624"/>
      <c r="H308" s="263"/>
    </row>
    <row r="309" spans="1:8" s="92" customFormat="1" ht="23.25">
      <c r="A309" s="1100"/>
      <c r="B309" s="1103" t="s">
        <v>55</v>
      </c>
      <c r="C309" s="1104"/>
      <c r="D309" s="1104"/>
      <c r="E309" s="1105"/>
      <c r="F309" s="1106" t="s">
        <v>12</v>
      </c>
      <c r="G309" s="1107"/>
      <c r="H309" s="1108"/>
    </row>
    <row r="310" spans="1:8" s="92" customFormat="1" ht="23.25">
      <c r="A310" s="1101"/>
      <c r="B310" s="1109" t="s">
        <v>148</v>
      </c>
      <c r="C310" s="1112" t="s">
        <v>469</v>
      </c>
      <c r="D310" s="1112" t="s">
        <v>661</v>
      </c>
      <c r="E310" s="1112" t="s">
        <v>662</v>
      </c>
      <c r="F310" s="1115" t="s">
        <v>779</v>
      </c>
      <c r="G310" s="855" t="s">
        <v>164</v>
      </c>
      <c r="H310" s="1115" t="s">
        <v>1438</v>
      </c>
    </row>
    <row r="311" spans="1:8" s="92" customFormat="1" ht="23.25">
      <c r="A311" s="1101"/>
      <c r="B311" s="1110"/>
      <c r="C311" s="1113"/>
      <c r="D311" s="1113"/>
      <c r="E311" s="1113"/>
      <c r="F311" s="1116"/>
      <c r="G311" s="856" t="s">
        <v>165</v>
      </c>
      <c r="H311" s="1116"/>
    </row>
    <row r="312" spans="1:8" s="92" customFormat="1" ht="23.25">
      <c r="A312" s="1102"/>
      <c r="B312" s="1111"/>
      <c r="C312" s="1114"/>
      <c r="D312" s="1114"/>
      <c r="E312" s="1114"/>
      <c r="F312" s="1117"/>
      <c r="G312" s="857" t="s">
        <v>134</v>
      </c>
      <c r="H312" s="1117"/>
    </row>
    <row r="313" spans="1:8" ht="26.25">
      <c r="A313" s="682" t="s">
        <v>111</v>
      </c>
      <c r="B313" s="39"/>
      <c r="C313" s="39"/>
      <c r="D313" s="39"/>
      <c r="E313" s="39"/>
      <c r="F313" s="224"/>
      <c r="G313" s="39"/>
      <c r="H313" s="224"/>
    </row>
    <row r="314" spans="1:8" ht="26.25">
      <c r="A314" s="832" t="s">
        <v>78</v>
      </c>
      <c r="B314" s="39"/>
      <c r="C314" s="39"/>
      <c r="D314" s="39"/>
      <c r="E314" s="39"/>
      <c r="F314" s="224"/>
      <c r="G314" s="39"/>
      <c r="H314" s="224"/>
    </row>
    <row r="315" spans="1:8">
      <c r="A315" s="211" t="s">
        <v>54</v>
      </c>
      <c r="B315" s="39"/>
      <c r="C315" s="39"/>
      <c r="D315" s="39"/>
      <c r="E315" s="39"/>
      <c r="F315" s="224"/>
      <c r="G315" s="39"/>
      <c r="H315" s="224"/>
    </row>
    <row r="316" spans="1:8">
      <c r="A316" s="211" t="s">
        <v>389</v>
      </c>
      <c r="B316" s="39"/>
      <c r="C316" s="39"/>
      <c r="D316" s="39"/>
      <c r="E316" s="39"/>
      <c r="F316" s="224"/>
      <c r="G316" s="39"/>
      <c r="H316" s="224"/>
    </row>
    <row r="317" spans="1:8">
      <c r="A317" s="211" t="s">
        <v>94</v>
      </c>
      <c r="B317" s="39"/>
      <c r="C317" s="39"/>
      <c r="D317" s="39"/>
      <c r="E317" s="39"/>
      <c r="F317" s="224"/>
      <c r="G317" s="39"/>
      <c r="H317" s="224"/>
    </row>
    <row r="318" spans="1:8">
      <c r="A318" s="212" t="s">
        <v>289</v>
      </c>
      <c r="B318" s="224"/>
      <c r="C318" s="224">
        <v>0</v>
      </c>
      <c r="D318" s="224">
        <v>171293.58</v>
      </c>
      <c r="E318" s="224">
        <v>186960</v>
      </c>
      <c r="F318" s="224">
        <v>199800</v>
      </c>
      <c r="G318" s="247">
        <f>SUM(H318-F318)*100/F318</f>
        <v>8.468468468468469</v>
      </c>
      <c r="H318" s="224">
        <f>SUM(แผนงานรักษาความสงบภายใน!H6)</f>
        <v>216720</v>
      </c>
    </row>
    <row r="319" spans="1:8">
      <c r="A319" s="212" t="s">
        <v>200</v>
      </c>
      <c r="B319" s="224"/>
      <c r="C319" s="224"/>
      <c r="D319" s="224"/>
      <c r="E319" s="224"/>
      <c r="F319" s="224"/>
      <c r="G319" s="224"/>
      <c r="H319" s="224"/>
    </row>
    <row r="320" spans="1:8">
      <c r="A320" s="212" t="s">
        <v>254</v>
      </c>
      <c r="B320" s="224"/>
      <c r="C320" s="224"/>
      <c r="D320" s="224"/>
      <c r="E320" s="224"/>
      <c r="F320" s="224">
        <v>0</v>
      </c>
      <c r="G320" s="247"/>
      <c r="H320" s="224">
        <v>0</v>
      </c>
    </row>
    <row r="321" spans="1:8">
      <c r="A321" s="212" t="s">
        <v>201</v>
      </c>
      <c r="B321" s="224"/>
      <c r="C321" s="224"/>
      <c r="D321" s="224"/>
      <c r="E321" s="224"/>
      <c r="F321" s="224">
        <v>0</v>
      </c>
      <c r="G321" s="247"/>
      <c r="H321" s="224">
        <v>0</v>
      </c>
    </row>
    <row r="322" spans="1:8">
      <c r="A322" s="225" t="s">
        <v>552</v>
      </c>
      <c r="B322" s="224">
        <v>313260</v>
      </c>
      <c r="C322" s="224">
        <v>345270</v>
      </c>
      <c r="D322" s="224">
        <v>384900</v>
      </c>
      <c r="E322" s="224">
        <v>395880</v>
      </c>
      <c r="F322" s="224">
        <v>421680</v>
      </c>
      <c r="G322" s="247">
        <f>SUM(H322-F322)*100/F322</f>
        <v>4.154809334092203</v>
      </c>
      <c r="H322" s="224">
        <f>SUM(แผนงานรักษาความสงบภายใน!H22)</f>
        <v>439200</v>
      </c>
    </row>
    <row r="323" spans="1:8">
      <c r="A323" s="225" t="s">
        <v>564</v>
      </c>
      <c r="B323" s="224"/>
      <c r="C323" s="224"/>
      <c r="D323" s="224"/>
      <c r="E323" s="224"/>
      <c r="F323" s="224"/>
      <c r="G323" s="224"/>
      <c r="H323" s="224"/>
    </row>
    <row r="324" spans="1:8">
      <c r="A324" s="225" t="s">
        <v>254</v>
      </c>
      <c r="B324" s="224"/>
      <c r="C324" s="224"/>
      <c r="D324" s="224"/>
      <c r="E324" s="224"/>
      <c r="F324" s="224">
        <v>0</v>
      </c>
      <c r="G324" s="247"/>
      <c r="H324" s="224">
        <v>0</v>
      </c>
    </row>
    <row r="325" spans="1:8">
      <c r="A325" s="225" t="s">
        <v>553</v>
      </c>
      <c r="B325" s="224">
        <v>128160</v>
      </c>
      <c r="C325" s="224"/>
      <c r="D325" s="224"/>
      <c r="E325" s="224"/>
      <c r="F325" s="224">
        <v>0</v>
      </c>
      <c r="G325" s="247"/>
      <c r="H325" s="224"/>
    </row>
    <row r="326" spans="1:8">
      <c r="A326" s="225" t="s">
        <v>565</v>
      </c>
      <c r="B326" s="224"/>
      <c r="C326" s="224"/>
      <c r="D326" s="224"/>
      <c r="E326" s="224"/>
      <c r="F326" s="224"/>
      <c r="G326" s="247"/>
      <c r="H326" s="224"/>
    </row>
    <row r="327" spans="1:8">
      <c r="A327" s="228" t="s">
        <v>254</v>
      </c>
      <c r="B327" s="266">
        <v>87840</v>
      </c>
      <c r="C327" s="266"/>
      <c r="D327" s="266"/>
      <c r="E327" s="266"/>
      <c r="F327" s="266">
        <v>0</v>
      </c>
      <c r="G327" s="267"/>
      <c r="H327" s="266">
        <v>0</v>
      </c>
    </row>
    <row r="328" spans="1:8" s="92" customFormat="1" ht="23.25">
      <c r="A328" s="234" t="s">
        <v>655</v>
      </c>
      <c r="B328" s="261">
        <f>SUM(B318:B327)</f>
        <v>529260</v>
      </c>
      <c r="C328" s="261">
        <f>SUM(C318:C327)</f>
        <v>345270</v>
      </c>
      <c r="D328" s="261">
        <f>SUM(D318:D327)</f>
        <v>556193.57999999996</v>
      </c>
      <c r="E328" s="261">
        <f>SUM(E318:E327)</f>
        <v>582840</v>
      </c>
      <c r="F328" s="261">
        <f>SUM(F318:F327)</f>
        <v>621480</v>
      </c>
      <c r="G328" s="300">
        <f>SUM(H328-F328)*100/F328</f>
        <v>5.5416103494883178</v>
      </c>
      <c r="H328" s="261">
        <f>SUM(H318:H327)</f>
        <v>655920</v>
      </c>
    </row>
    <row r="329" spans="1:8" s="92" customFormat="1" ht="23.25">
      <c r="A329" s="551" t="s">
        <v>210</v>
      </c>
      <c r="B329" s="261">
        <f>SUM(B328)</f>
        <v>529260</v>
      </c>
      <c r="C329" s="261">
        <f>SUM(C328)</f>
        <v>345270</v>
      </c>
      <c r="D329" s="261">
        <f>SUM(D328)</f>
        <v>556193.57999999996</v>
      </c>
      <c r="E329" s="261">
        <f>SUM(E328)</f>
        <v>582840</v>
      </c>
      <c r="F329" s="261">
        <f>SUM(F328)</f>
        <v>621480</v>
      </c>
      <c r="G329" s="300">
        <f>SUM(H329-F329)*100/F329</f>
        <v>5.5416103494883178</v>
      </c>
      <c r="H329" s="261">
        <f>SUM(H328)</f>
        <v>655920</v>
      </c>
    </row>
    <row r="330" spans="1:8" s="92" customFormat="1">
      <c r="A330" s="627"/>
      <c r="B330" s="262"/>
      <c r="C330" s="262"/>
      <c r="D330" s="262"/>
      <c r="E330" s="262"/>
      <c r="F330" s="262"/>
      <c r="G330" s="388"/>
      <c r="H330" s="262"/>
    </row>
    <row r="331" spans="1:8" s="92" customFormat="1">
      <c r="A331" s="626"/>
      <c r="B331" s="263"/>
      <c r="C331" s="263"/>
      <c r="D331" s="263"/>
      <c r="E331" s="263"/>
      <c r="F331" s="263"/>
      <c r="G331" s="386"/>
      <c r="H331" s="263"/>
    </row>
    <row r="332" spans="1:8" s="92" customFormat="1">
      <c r="A332" s="626"/>
      <c r="B332" s="263"/>
      <c r="C332" s="263"/>
      <c r="D332" s="263"/>
      <c r="E332" s="263"/>
      <c r="F332" s="263"/>
      <c r="G332" s="386"/>
      <c r="H332" s="263"/>
    </row>
    <row r="333" spans="1:8" s="92" customFormat="1">
      <c r="A333" s="626"/>
      <c r="B333" s="263"/>
      <c r="C333" s="263"/>
      <c r="D333" s="263"/>
      <c r="E333" s="263"/>
      <c r="F333" s="263"/>
      <c r="G333" s="386"/>
      <c r="H333" s="263"/>
    </row>
    <row r="334" spans="1:8" s="92" customFormat="1" ht="23.25">
      <c r="A334" s="1100"/>
      <c r="B334" s="1103" t="s">
        <v>55</v>
      </c>
      <c r="C334" s="1104"/>
      <c r="D334" s="1104"/>
      <c r="E334" s="1105"/>
      <c r="F334" s="1106" t="s">
        <v>12</v>
      </c>
      <c r="G334" s="1107"/>
      <c r="H334" s="1108"/>
    </row>
    <row r="335" spans="1:8" s="92" customFormat="1" ht="23.25">
      <c r="A335" s="1101"/>
      <c r="B335" s="1109" t="s">
        <v>148</v>
      </c>
      <c r="C335" s="1112" t="s">
        <v>469</v>
      </c>
      <c r="D335" s="1112" t="s">
        <v>661</v>
      </c>
      <c r="E335" s="1112" t="s">
        <v>662</v>
      </c>
      <c r="F335" s="1115" t="s">
        <v>779</v>
      </c>
      <c r="G335" s="855" t="s">
        <v>164</v>
      </c>
      <c r="H335" s="1115" t="s">
        <v>1438</v>
      </c>
    </row>
    <row r="336" spans="1:8" s="92" customFormat="1" ht="23.25">
      <c r="A336" s="1101"/>
      <c r="B336" s="1110"/>
      <c r="C336" s="1113"/>
      <c r="D336" s="1113"/>
      <c r="E336" s="1113"/>
      <c r="F336" s="1116"/>
      <c r="G336" s="856" t="s">
        <v>165</v>
      </c>
      <c r="H336" s="1116"/>
    </row>
    <row r="337" spans="1:8" s="92" customFormat="1" ht="23.25">
      <c r="A337" s="1102"/>
      <c r="B337" s="1111"/>
      <c r="C337" s="1114"/>
      <c r="D337" s="1114"/>
      <c r="E337" s="1114"/>
      <c r="F337" s="1117"/>
      <c r="G337" s="857" t="s">
        <v>134</v>
      </c>
      <c r="H337" s="1117"/>
    </row>
    <row r="338" spans="1:8">
      <c r="A338" s="245" t="s">
        <v>132</v>
      </c>
      <c r="B338" s="270"/>
      <c r="C338" s="270"/>
      <c r="D338" s="270"/>
      <c r="E338" s="270"/>
      <c r="F338" s="236"/>
      <c r="G338" s="270"/>
      <c r="H338" s="236"/>
    </row>
    <row r="339" spans="1:8">
      <c r="A339" s="241" t="s">
        <v>390</v>
      </c>
      <c r="B339" s="39"/>
      <c r="C339" s="39"/>
      <c r="D339" s="39"/>
      <c r="E339" s="39"/>
      <c r="F339" s="224"/>
      <c r="G339" s="39"/>
      <c r="H339" s="224"/>
    </row>
    <row r="340" spans="1:8">
      <c r="A340" s="241" t="s">
        <v>3</v>
      </c>
      <c r="B340" s="39"/>
      <c r="C340" s="39"/>
      <c r="D340" s="39"/>
      <c r="E340" s="39"/>
      <c r="F340" s="224"/>
      <c r="G340" s="39"/>
      <c r="H340" s="224"/>
    </row>
    <row r="341" spans="1:8" ht="48">
      <c r="A341" s="225" t="s">
        <v>269</v>
      </c>
      <c r="B341" s="209"/>
      <c r="C341" s="209"/>
      <c r="D341" s="209"/>
      <c r="E341" s="209"/>
      <c r="F341" s="209"/>
      <c r="G341" s="209"/>
      <c r="H341" s="209"/>
    </row>
    <row r="342" spans="1:8">
      <c r="A342" s="232" t="s">
        <v>496</v>
      </c>
      <c r="B342" s="209">
        <v>56940</v>
      </c>
      <c r="C342" s="209">
        <v>62200</v>
      </c>
      <c r="D342" s="209">
        <v>24170</v>
      </c>
      <c r="E342" s="209"/>
      <c r="F342" s="209">
        <v>25895</v>
      </c>
      <c r="G342" s="331">
        <f>SUM(H342-F342)*100/F342</f>
        <v>6.2367252365321493</v>
      </c>
      <c r="H342" s="209">
        <f>SUM(แผนงานรักษาความสงบภายใน!H47)</f>
        <v>27510</v>
      </c>
    </row>
    <row r="343" spans="1:8">
      <c r="A343" s="337" t="s">
        <v>1236</v>
      </c>
      <c r="B343" s="338"/>
      <c r="C343" s="338"/>
      <c r="D343" s="338"/>
      <c r="E343" s="338"/>
      <c r="F343" s="338">
        <v>27600</v>
      </c>
      <c r="G343" s="545"/>
      <c r="H343" s="338">
        <f>SUM(แผนงานรักษาความสงบภายใน!H63)</f>
        <v>27600</v>
      </c>
    </row>
    <row r="344" spans="1:8">
      <c r="A344" s="291" t="s">
        <v>501</v>
      </c>
      <c r="B344" s="238">
        <f>SUM(B342:B343)</f>
        <v>56940</v>
      </c>
      <c r="C344" s="238">
        <f>SUM(C342)</f>
        <v>62200</v>
      </c>
      <c r="D344" s="238">
        <f>SUM(D342)</f>
        <v>24170</v>
      </c>
      <c r="E344" s="238">
        <f>SUM(E342)</f>
        <v>0</v>
      </c>
      <c r="F344" s="238">
        <f>SUM(F342:F343)</f>
        <v>53495</v>
      </c>
      <c r="G344" s="300">
        <f>SUM(H344-F344)*100/F344</f>
        <v>3.018973735863165</v>
      </c>
      <c r="H344" s="238">
        <f>SUM(H342:H343)</f>
        <v>55110</v>
      </c>
    </row>
    <row r="345" spans="1:8">
      <c r="A345" s="241" t="s">
        <v>9</v>
      </c>
      <c r="B345" s="39"/>
      <c r="C345" s="39"/>
      <c r="D345" s="39"/>
      <c r="E345" s="39"/>
      <c r="F345" s="224"/>
      <c r="G345" s="39"/>
      <c r="H345" s="224"/>
    </row>
    <row r="346" spans="1:8">
      <c r="A346" s="241" t="s">
        <v>476</v>
      </c>
      <c r="B346" s="39"/>
      <c r="C346" s="39"/>
      <c r="D346" s="39"/>
      <c r="E346" s="39"/>
      <c r="F346" s="224"/>
      <c r="G346" s="39"/>
      <c r="H346" s="224"/>
    </row>
    <row r="347" spans="1:8">
      <c r="A347" s="232" t="s">
        <v>680</v>
      </c>
      <c r="B347" s="224"/>
      <c r="C347" s="224">
        <v>291120</v>
      </c>
      <c r="D347" s="224">
        <v>291120</v>
      </c>
      <c r="E347" s="224">
        <v>306489.68</v>
      </c>
      <c r="F347" s="224">
        <v>396000</v>
      </c>
      <c r="G347" s="271">
        <f>SUM(H347-F347)*100/F347</f>
        <v>21.212121212121211</v>
      </c>
      <c r="H347" s="224">
        <f>SUM(แผนงานรักษาความสงบภายใน!H75)</f>
        <v>480000</v>
      </c>
    </row>
    <row r="348" spans="1:8">
      <c r="A348" s="291" t="s">
        <v>500</v>
      </c>
      <c r="B348" s="239"/>
      <c r="C348" s="238">
        <f>SUM(C347)</f>
        <v>291120</v>
      </c>
      <c r="D348" s="238">
        <f>SUM(D347)</f>
        <v>291120</v>
      </c>
      <c r="E348" s="238">
        <f>SUM(E347)</f>
        <v>306489.68</v>
      </c>
      <c r="F348" s="238">
        <f>SUM(F347)</f>
        <v>396000</v>
      </c>
      <c r="G348" s="641">
        <f>SUM(H348-F348)*100/F348</f>
        <v>21.212121212121211</v>
      </c>
      <c r="H348" s="238">
        <f>SUM(H347)</f>
        <v>480000</v>
      </c>
    </row>
    <row r="349" spans="1:8">
      <c r="A349" s="291" t="s">
        <v>211</v>
      </c>
      <c r="B349" s="218">
        <f>SUM(B344)</f>
        <v>56940</v>
      </c>
      <c r="C349" s="218">
        <f>SUM(C344,C348)</f>
        <v>353320</v>
      </c>
      <c r="D349" s="218">
        <f>SUM(D344,D348)</f>
        <v>315290</v>
      </c>
      <c r="E349" s="218">
        <f>SUM(E344,E348)</f>
        <v>306489.68</v>
      </c>
      <c r="F349" s="218">
        <f>SUM(F344,F348)</f>
        <v>449495</v>
      </c>
      <c r="G349" s="300">
        <f>SUM(H349-F349)*100/F349</f>
        <v>19.04693044416512</v>
      </c>
      <c r="H349" s="218">
        <f>SUM(H344,H348)</f>
        <v>535110</v>
      </c>
    </row>
    <row r="350" spans="1:8" ht="24.75" thickBot="1">
      <c r="A350" s="628" t="s">
        <v>412</v>
      </c>
      <c r="B350" s="292">
        <f>SUM(B329,B349)</f>
        <v>586200</v>
      </c>
      <c r="C350" s="292">
        <f>SUM(C329,C349)</f>
        <v>698590</v>
      </c>
      <c r="D350" s="292">
        <f>SUM(D329,D349)</f>
        <v>871483.58</v>
      </c>
      <c r="E350" s="292">
        <f>SUM(E329,E349)</f>
        <v>889329.67999999993</v>
      </c>
      <c r="F350" s="292">
        <f>SUM(F329,F349)</f>
        <v>1070975</v>
      </c>
      <c r="G350" s="438">
        <f>SUM(H350-F350)*100/F350</f>
        <v>11.209878848712622</v>
      </c>
      <c r="H350" s="292">
        <f>SUM(H329,H349)</f>
        <v>1191030</v>
      </c>
    </row>
    <row r="351" spans="1:8" s="76" customFormat="1" ht="27" thickTop="1">
      <c r="A351" s="779"/>
      <c r="B351" s="780"/>
      <c r="C351" s="781"/>
      <c r="D351" s="781"/>
      <c r="E351" s="781"/>
      <c r="F351" s="780"/>
      <c r="G351" s="781"/>
      <c r="H351" s="780"/>
    </row>
    <row r="352" spans="1:8" s="76" customFormat="1">
      <c r="A352" s="776"/>
      <c r="B352" s="782"/>
      <c r="C352" s="783"/>
      <c r="D352" s="783"/>
      <c r="E352" s="783"/>
      <c r="F352" s="782"/>
      <c r="G352" s="783"/>
      <c r="H352" s="782"/>
    </row>
    <row r="353" spans="1:8" s="76" customFormat="1" ht="23.25" customHeight="1">
      <c r="A353" s="784"/>
      <c r="B353" s="677"/>
      <c r="C353" s="677"/>
      <c r="D353" s="677"/>
      <c r="E353" s="677"/>
      <c r="F353" s="785"/>
      <c r="G353" s="677"/>
      <c r="H353" s="785"/>
    </row>
    <row r="354" spans="1:8" s="76" customFormat="1">
      <c r="A354" s="784"/>
      <c r="B354" s="677"/>
      <c r="C354" s="677"/>
      <c r="D354" s="677"/>
      <c r="E354" s="677"/>
      <c r="F354" s="785"/>
      <c r="G354" s="677"/>
      <c r="H354" s="785"/>
    </row>
    <row r="355" spans="1:8" s="76" customFormat="1" ht="44.25" customHeight="1">
      <c r="A355" s="786"/>
      <c r="B355" s="785"/>
      <c r="C355" s="785"/>
      <c r="D355" s="785"/>
      <c r="E355" s="785"/>
      <c r="F355" s="785"/>
      <c r="G355" s="785"/>
      <c r="H355" s="785"/>
    </row>
    <row r="356" spans="1:8" ht="44.25" customHeight="1">
      <c r="A356" s="777"/>
      <c r="B356" s="778"/>
      <c r="C356" s="778"/>
      <c r="D356" s="778"/>
      <c r="E356" s="778"/>
      <c r="F356" s="778"/>
      <c r="G356" s="778"/>
      <c r="H356" s="778"/>
    </row>
    <row r="357" spans="1:8">
      <c r="A357" s="1100"/>
      <c r="B357" s="1103" t="s">
        <v>55</v>
      </c>
      <c r="C357" s="1104"/>
      <c r="D357" s="1104"/>
      <c r="E357" s="1105"/>
      <c r="F357" s="1106" t="s">
        <v>12</v>
      </c>
      <c r="G357" s="1107"/>
      <c r="H357" s="1108"/>
    </row>
    <row r="358" spans="1:8">
      <c r="A358" s="1101"/>
      <c r="B358" s="1109" t="s">
        <v>148</v>
      </c>
      <c r="C358" s="1112" t="s">
        <v>469</v>
      </c>
      <c r="D358" s="1112" t="s">
        <v>661</v>
      </c>
      <c r="E358" s="1112" t="s">
        <v>662</v>
      </c>
      <c r="F358" s="1115" t="s">
        <v>779</v>
      </c>
      <c r="G358" s="855" t="s">
        <v>164</v>
      </c>
      <c r="H358" s="1115" t="s">
        <v>1438</v>
      </c>
    </row>
    <row r="359" spans="1:8">
      <c r="A359" s="1101"/>
      <c r="B359" s="1110"/>
      <c r="C359" s="1113"/>
      <c r="D359" s="1113"/>
      <c r="E359" s="1113"/>
      <c r="F359" s="1116"/>
      <c r="G359" s="856" t="s">
        <v>165</v>
      </c>
      <c r="H359" s="1116"/>
    </row>
    <row r="360" spans="1:8">
      <c r="A360" s="1102"/>
      <c r="B360" s="1111"/>
      <c r="C360" s="1114"/>
      <c r="D360" s="1114"/>
      <c r="E360" s="1114"/>
      <c r="F360" s="1117"/>
      <c r="G360" s="857" t="s">
        <v>134</v>
      </c>
      <c r="H360" s="1117"/>
    </row>
    <row r="361" spans="1:8" ht="26.25">
      <c r="A361" s="833" t="s">
        <v>113</v>
      </c>
      <c r="B361" s="202"/>
      <c r="C361" s="203"/>
      <c r="D361" s="203"/>
      <c r="E361" s="203"/>
      <c r="F361" s="202"/>
      <c r="G361" s="203"/>
      <c r="H361" s="202"/>
    </row>
    <row r="362" spans="1:8">
      <c r="A362" s="293" t="s">
        <v>132</v>
      </c>
      <c r="B362" s="202"/>
      <c r="C362" s="203"/>
      <c r="D362" s="203"/>
      <c r="E362" s="203"/>
      <c r="F362" s="202"/>
      <c r="G362" s="203"/>
      <c r="H362" s="202"/>
    </row>
    <row r="363" spans="1:8" ht="23.25" customHeight="1">
      <c r="A363" s="241" t="s">
        <v>390</v>
      </c>
      <c r="B363" s="39"/>
      <c r="C363" s="39"/>
      <c r="D363" s="39"/>
      <c r="E363" s="39"/>
      <c r="F363" s="224"/>
      <c r="G363" s="39"/>
      <c r="H363" s="224"/>
    </row>
    <row r="364" spans="1:8" ht="23.25" customHeight="1">
      <c r="A364" s="241" t="s">
        <v>3</v>
      </c>
      <c r="B364" s="39"/>
      <c r="C364" s="39"/>
      <c r="D364" s="39"/>
      <c r="E364" s="39"/>
      <c r="F364" s="224"/>
      <c r="G364" s="39"/>
      <c r="H364" s="224"/>
    </row>
    <row r="365" spans="1:8" ht="23.25" customHeight="1">
      <c r="A365" s="241" t="s">
        <v>2500</v>
      </c>
      <c r="B365" s="39"/>
      <c r="C365" s="39"/>
      <c r="D365" s="39"/>
      <c r="E365" s="39"/>
      <c r="F365" s="224"/>
      <c r="G365" s="39"/>
      <c r="H365" s="224"/>
    </row>
    <row r="366" spans="1:8" ht="23.25" customHeight="1">
      <c r="A366" s="241" t="s">
        <v>2501</v>
      </c>
      <c r="B366" s="39"/>
      <c r="C366" s="39"/>
      <c r="D366" s="39"/>
      <c r="E366" s="39"/>
      <c r="F366" s="224"/>
      <c r="G366" s="39"/>
      <c r="H366" s="224"/>
    </row>
    <row r="367" spans="1:8" ht="23.25" customHeight="1">
      <c r="A367" s="233" t="s">
        <v>2194</v>
      </c>
      <c r="B367" s="65"/>
      <c r="C367" s="65"/>
      <c r="D367" s="65"/>
      <c r="E367" s="65"/>
      <c r="F367" s="266"/>
      <c r="G367" s="65"/>
      <c r="H367" s="266">
        <f>SUM(แผนงานรักษาความสงบภายใน!H91)</f>
        <v>70000</v>
      </c>
    </row>
    <row r="368" spans="1:8" ht="23.25" customHeight="1">
      <c r="A368" s="234" t="s">
        <v>501</v>
      </c>
      <c r="B368" s="319"/>
      <c r="C368" s="319"/>
      <c r="D368" s="319"/>
      <c r="E368" s="319"/>
      <c r="F368" s="934"/>
      <c r="G368" s="935" t="s">
        <v>1289</v>
      </c>
      <c r="H368" s="261">
        <v>70000</v>
      </c>
    </row>
    <row r="369" spans="1:8">
      <c r="A369" s="245" t="s">
        <v>9</v>
      </c>
      <c r="B369" s="270"/>
      <c r="C369" s="270"/>
      <c r="D369" s="270"/>
      <c r="E369" s="270"/>
      <c r="F369" s="236"/>
      <c r="G369" s="270"/>
      <c r="H369" s="236"/>
    </row>
    <row r="370" spans="1:8" ht="44.25" customHeight="1">
      <c r="A370" s="257" t="s">
        <v>588</v>
      </c>
      <c r="B370" s="224"/>
      <c r="C370" s="224"/>
      <c r="D370" s="224"/>
      <c r="E370" s="224"/>
      <c r="F370" s="224"/>
      <c r="G370" s="224"/>
      <c r="H370" s="224"/>
    </row>
    <row r="371" spans="1:8" s="76" customFormat="1">
      <c r="A371" s="39" t="s">
        <v>566</v>
      </c>
      <c r="B371" s="224">
        <v>50000</v>
      </c>
      <c r="C371" s="224">
        <v>50000</v>
      </c>
      <c r="D371" s="224">
        <v>48350</v>
      </c>
      <c r="E371" s="224">
        <v>50000</v>
      </c>
      <c r="F371" s="224">
        <v>50000</v>
      </c>
      <c r="G371" s="247">
        <f>SUM(H371-F371)*100/F371</f>
        <v>-60</v>
      </c>
      <c r="H371" s="224">
        <f>SUM(แผนงานรักษาความสงบภายใน!H115)</f>
        <v>20000</v>
      </c>
    </row>
    <row r="372" spans="1:8" ht="48">
      <c r="A372" s="254" t="s">
        <v>734</v>
      </c>
      <c r="B372" s="247">
        <v>13757</v>
      </c>
      <c r="C372" s="247">
        <v>6000</v>
      </c>
      <c r="D372" s="247">
        <v>9750</v>
      </c>
      <c r="E372" s="247">
        <v>7040</v>
      </c>
      <c r="F372" s="247">
        <v>15000</v>
      </c>
      <c r="G372" s="247">
        <f>SUM(H372-F372)*100/F372</f>
        <v>0</v>
      </c>
      <c r="H372" s="247">
        <f>SUM(แผนงานรักษาความสงบภายใน!H129)</f>
        <v>15000</v>
      </c>
    </row>
    <row r="373" spans="1:8">
      <c r="A373" s="254" t="s">
        <v>567</v>
      </c>
      <c r="B373" s="247"/>
      <c r="C373" s="247">
        <v>4470</v>
      </c>
      <c r="D373" s="247">
        <v>4950</v>
      </c>
      <c r="E373" s="247">
        <v>20000</v>
      </c>
      <c r="F373" s="247">
        <v>0</v>
      </c>
      <c r="G373" s="247"/>
      <c r="H373" s="247">
        <v>0</v>
      </c>
    </row>
    <row r="374" spans="1:8" ht="48">
      <c r="A374" s="254" t="s">
        <v>657</v>
      </c>
      <c r="B374" s="247">
        <v>73550</v>
      </c>
      <c r="C374" s="247">
        <v>0</v>
      </c>
      <c r="D374" s="247">
        <v>54505</v>
      </c>
      <c r="E374" s="247">
        <v>0</v>
      </c>
      <c r="F374" s="247">
        <v>0</v>
      </c>
      <c r="G374" s="247"/>
      <c r="H374" s="247"/>
    </row>
    <row r="375" spans="1:8" ht="72">
      <c r="A375" s="103" t="s">
        <v>1237</v>
      </c>
      <c r="B375" s="247">
        <v>25000</v>
      </c>
      <c r="C375" s="247">
        <v>0</v>
      </c>
      <c r="D375" s="247">
        <v>0</v>
      </c>
      <c r="E375" s="247">
        <v>21858</v>
      </c>
      <c r="F375" s="247">
        <v>50000</v>
      </c>
      <c r="G375" s="247">
        <f>SUM(H375-F375)*100/F375</f>
        <v>-40</v>
      </c>
      <c r="H375" s="247">
        <f>SUM(แผนงานรักษาความสงบภายใน!H147)</f>
        <v>30000</v>
      </c>
    </row>
    <row r="376" spans="1:8" ht="48">
      <c r="A376" s="612" t="s">
        <v>1460</v>
      </c>
      <c r="B376" s="224"/>
      <c r="C376" s="224"/>
      <c r="D376" s="224"/>
      <c r="E376" s="224"/>
      <c r="F376" s="247">
        <v>100000</v>
      </c>
      <c r="G376" s="247">
        <v>100</v>
      </c>
      <c r="H376" s="247"/>
    </row>
    <row r="377" spans="1:8" s="92" customFormat="1" ht="23.25">
      <c r="A377" s="1100"/>
      <c r="B377" s="1103" t="s">
        <v>55</v>
      </c>
      <c r="C377" s="1104"/>
      <c r="D377" s="1104"/>
      <c r="E377" s="1105"/>
      <c r="F377" s="1106" t="s">
        <v>12</v>
      </c>
      <c r="G377" s="1107"/>
      <c r="H377" s="1108"/>
    </row>
    <row r="378" spans="1:8" s="92" customFormat="1" ht="23.25">
      <c r="A378" s="1101"/>
      <c r="B378" s="1109" t="s">
        <v>148</v>
      </c>
      <c r="C378" s="1112" t="s">
        <v>469</v>
      </c>
      <c r="D378" s="1112" t="s">
        <v>661</v>
      </c>
      <c r="E378" s="1112" t="s">
        <v>662</v>
      </c>
      <c r="F378" s="1115" t="s">
        <v>779</v>
      </c>
      <c r="G378" s="858" t="s">
        <v>164</v>
      </c>
      <c r="H378" s="1115" t="s">
        <v>1438</v>
      </c>
    </row>
    <row r="379" spans="1:8" s="92" customFormat="1" ht="23.25">
      <c r="A379" s="1101"/>
      <c r="B379" s="1110"/>
      <c r="C379" s="1113"/>
      <c r="D379" s="1113"/>
      <c r="E379" s="1113"/>
      <c r="F379" s="1116"/>
      <c r="G379" s="859" t="s">
        <v>165</v>
      </c>
      <c r="H379" s="1116"/>
    </row>
    <row r="380" spans="1:8" s="92" customFormat="1" ht="23.25">
      <c r="A380" s="1102"/>
      <c r="B380" s="1111"/>
      <c r="C380" s="1114"/>
      <c r="D380" s="1114"/>
      <c r="E380" s="1114"/>
      <c r="F380" s="1117"/>
      <c r="G380" s="860" t="s">
        <v>134</v>
      </c>
      <c r="H380" s="1117"/>
    </row>
    <row r="381" spans="1:8">
      <c r="A381" s="612" t="s">
        <v>1461</v>
      </c>
      <c r="B381" s="224"/>
      <c r="C381" s="224"/>
      <c r="D381" s="224"/>
      <c r="E381" s="224"/>
      <c r="F381" s="247">
        <v>20000</v>
      </c>
      <c r="G381" s="247">
        <v>100</v>
      </c>
      <c r="H381" s="247"/>
    </row>
    <row r="382" spans="1:8">
      <c r="A382" s="612" t="s">
        <v>1462</v>
      </c>
      <c r="B382" s="224"/>
      <c r="C382" s="224"/>
      <c r="D382" s="224"/>
      <c r="E382" s="224"/>
      <c r="F382" s="247">
        <v>20000</v>
      </c>
      <c r="G382" s="247">
        <f>SUM(H382-F382)*100/F382</f>
        <v>-100</v>
      </c>
      <c r="H382" s="247"/>
    </row>
    <row r="383" spans="1:8">
      <c r="A383" s="611" t="s">
        <v>2423</v>
      </c>
      <c r="B383" s="281"/>
      <c r="C383" s="281"/>
      <c r="D383" s="281"/>
      <c r="E383" s="281"/>
      <c r="F383" s="271"/>
      <c r="G383" s="271">
        <v>100</v>
      </c>
      <c r="H383" s="271">
        <v>10000</v>
      </c>
    </row>
    <row r="384" spans="1:8" s="92" customFormat="1" ht="23.25">
      <c r="A384" s="234" t="s">
        <v>500</v>
      </c>
      <c r="B384" s="261">
        <f>SUM(B355:B375)</f>
        <v>162307</v>
      </c>
      <c r="C384" s="261">
        <f>SUM(C355:C375)</f>
        <v>60470</v>
      </c>
      <c r="D384" s="261">
        <f>SUM(D355:D375)</f>
        <v>117555</v>
      </c>
      <c r="E384" s="261">
        <f>SUM(E355:E375)</f>
        <v>98898</v>
      </c>
      <c r="F384" s="261">
        <f>SUM(F371:F382)</f>
        <v>255000</v>
      </c>
      <c r="G384" s="300">
        <f>SUM(H384-F384)*100/F384</f>
        <v>-70.588235294117652</v>
      </c>
      <c r="H384" s="261">
        <f>SUM(H371:H383)</f>
        <v>75000</v>
      </c>
    </row>
    <row r="385" spans="1:8">
      <c r="A385" s="241" t="s">
        <v>20</v>
      </c>
      <c r="B385" s="224"/>
      <c r="C385" s="224"/>
      <c r="D385" s="224"/>
      <c r="E385" s="224"/>
      <c r="F385" s="224"/>
      <c r="G385" s="224"/>
      <c r="H385" s="224"/>
    </row>
    <row r="386" spans="1:8">
      <c r="A386" s="232" t="s">
        <v>497</v>
      </c>
      <c r="B386" s="224">
        <v>6000</v>
      </c>
      <c r="C386" s="224">
        <v>5760</v>
      </c>
      <c r="D386" s="224">
        <v>0</v>
      </c>
      <c r="E386" s="224">
        <v>56350</v>
      </c>
      <c r="F386" s="224">
        <v>30000</v>
      </c>
      <c r="G386" s="247">
        <f>SUM(H386-F386)*100/F386</f>
        <v>133.33333333333334</v>
      </c>
      <c r="H386" s="224">
        <f>SUM(แผนงานรักษาความสงบภายใน!H176)</f>
        <v>70000</v>
      </c>
    </row>
    <row r="387" spans="1:8">
      <c r="A387" s="232" t="s">
        <v>498</v>
      </c>
      <c r="B387" s="224">
        <v>22900</v>
      </c>
      <c r="C387" s="224">
        <v>13500</v>
      </c>
      <c r="D387" s="224">
        <v>17700</v>
      </c>
      <c r="E387" s="224">
        <v>41250</v>
      </c>
      <c r="F387" s="224">
        <v>30000</v>
      </c>
      <c r="G387" s="247">
        <f>SUM(H387-F387)*100/F387</f>
        <v>233.33333333333334</v>
      </c>
      <c r="H387" s="224">
        <f>SUM(แผนงานรักษาความสงบภายใน!H191)</f>
        <v>100000</v>
      </c>
    </row>
    <row r="388" spans="1:8">
      <c r="A388" s="234" t="s">
        <v>499</v>
      </c>
      <c r="B388" s="261">
        <f>SUM(B386:B387)</f>
        <v>28900</v>
      </c>
      <c r="C388" s="261">
        <f>SUM(C385:C387)</f>
        <v>19260</v>
      </c>
      <c r="D388" s="261">
        <f>SUM(D385:D387)</f>
        <v>17700</v>
      </c>
      <c r="E388" s="261">
        <f>SUM(E385:E387)</f>
        <v>97600</v>
      </c>
      <c r="F388" s="261">
        <f>SUM(F386:F387)</f>
        <v>60000</v>
      </c>
      <c r="G388" s="300">
        <f>SUM(H388-F388)*100/F388</f>
        <v>183.33333333333334</v>
      </c>
      <c r="H388" s="261">
        <f>SUM(H386:H387)</f>
        <v>170000</v>
      </c>
    </row>
    <row r="389" spans="1:8">
      <c r="A389" s="234" t="s">
        <v>211</v>
      </c>
      <c r="B389" s="261">
        <f>SUM(B384,B388)</f>
        <v>191207</v>
      </c>
      <c r="C389" s="261">
        <f>SUM(C384,C388)</f>
        <v>79730</v>
      </c>
      <c r="D389" s="261">
        <f>SUM(D384,D388)</f>
        <v>135255</v>
      </c>
      <c r="E389" s="261">
        <f>SUM(E384,E388)</f>
        <v>196498</v>
      </c>
      <c r="F389" s="261">
        <f>SUM(F384,F388)</f>
        <v>315000</v>
      </c>
      <c r="G389" s="300">
        <f>SUM(H389-F389)*100/F389</f>
        <v>0</v>
      </c>
      <c r="H389" s="261">
        <f>SUM(H368,H384,H388)</f>
        <v>315000</v>
      </c>
    </row>
    <row r="390" spans="1:8" s="92" customFormat="1" ht="23.25">
      <c r="A390" s="295" t="s">
        <v>77</v>
      </c>
      <c r="B390" s="296"/>
      <c r="C390" s="297"/>
      <c r="D390" s="297"/>
      <c r="E390" s="297"/>
      <c r="F390" s="296"/>
      <c r="G390" s="240"/>
      <c r="H390" s="296"/>
    </row>
    <row r="391" spans="1:8" s="92" customFormat="1" ht="23.25">
      <c r="A391" s="241" t="s">
        <v>391</v>
      </c>
      <c r="B391" s="213"/>
      <c r="C391" s="213"/>
      <c r="D391" s="213"/>
      <c r="E391" s="213"/>
      <c r="F391" s="213"/>
      <c r="G391" s="213"/>
      <c r="H391" s="213"/>
    </row>
    <row r="392" spans="1:8" s="92" customFormat="1" ht="23.25">
      <c r="A392" s="241" t="s">
        <v>0</v>
      </c>
      <c r="B392" s="213"/>
      <c r="C392" s="213"/>
      <c r="D392" s="213"/>
      <c r="E392" s="213"/>
      <c r="F392" s="213"/>
      <c r="G392" s="213"/>
      <c r="H392" s="213"/>
    </row>
    <row r="393" spans="1:8" s="92" customFormat="1">
      <c r="A393" s="232" t="s">
        <v>260</v>
      </c>
      <c r="B393" s="213"/>
      <c r="C393" s="213"/>
      <c r="D393" s="213"/>
      <c r="E393" s="224">
        <v>29700</v>
      </c>
      <c r="F393" s="224">
        <v>0</v>
      </c>
      <c r="G393" s="247"/>
      <c r="H393" s="224">
        <v>0</v>
      </c>
    </row>
    <row r="394" spans="1:8" s="92" customFormat="1">
      <c r="A394" s="232" t="s">
        <v>735</v>
      </c>
      <c r="B394" s="213"/>
      <c r="C394" s="213"/>
      <c r="D394" s="213"/>
      <c r="E394" s="224">
        <v>53000</v>
      </c>
      <c r="F394" s="224">
        <v>0</v>
      </c>
      <c r="G394" s="247"/>
      <c r="H394" s="224">
        <v>0</v>
      </c>
    </row>
    <row r="395" spans="1:8" s="92" customFormat="1">
      <c r="A395" s="232" t="s">
        <v>1238</v>
      </c>
      <c r="B395" s="213"/>
      <c r="C395" s="213"/>
      <c r="D395" s="213"/>
      <c r="E395" s="224">
        <v>15500</v>
      </c>
      <c r="F395" s="224">
        <v>0</v>
      </c>
      <c r="G395" s="247"/>
      <c r="H395" s="224">
        <v>0</v>
      </c>
    </row>
    <row r="396" spans="1:8" s="92" customFormat="1">
      <c r="A396" s="232" t="s">
        <v>1239</v>
      </c>
      <c r="B396" s="213"/>
      <c r="C396" s="213"/>
      <c r="D396" s="213"/>
      <c r="E396" s="213"/>
      <c r="F396" s="224">
        <v>11000</v>
      </c>
      <c r="G396" s="224">
        <v>100</v>
      </c>
      <c r="H396" s="224"/>
    </row>
    <row r="397" spans="1:8" s="92" customFormat="1">
      <c r="A397" s="232" t="s">
        <v>897</v>
      </c>
      <c r="B397" s="213"/>
      <c r="C397" s="213"/>
      <c r="D397" s="213"/>
      <c r="E397" s="213"/>
      <c r="F397" s="224">
        <v>56000</v>
      </c>
      <c r="G397" s="224">
        <v>100</v>
      </c>
      <c r="H397" s="224"/>
    </row>
    <row r="398" spans="1:8" s="92" customFormat="1">
      <c r="A398" s="232" t="s">
        <v>2424</v>
      </c>
      <c r="B398" s="213"/>
      <c r="C398" s="213"/>
      <c r="D398" s="213"/>
      <c r="E398" s="213"/>
      <c r="F398" s="224"/>
      <c r="G398" s="224"/>
      <c r="H398" s="224">
        <f>SUM(แผนงานรักษาความสงบภายใน!H220)</f>
        <v>13400</v>
      </c>
    </row>
    <row r="399" spans="1:8" s="92" customFormat="1">
      <c r="A399" s="225" t="s">
        <v>2425</v>
      </c>
      <c r="B399" s="247"/>
      <c r="C399" s="247"/>
      <c r="D399" s="247"/>
      <c r="E399" s="247"/>
      <c r="F399" s="247"/>
      <c r="G399" s="247"/>
      <c r="H399" s="247"/>
    </row>
    <row r="400" spans="1:8" s="92" customFormat="1">
      <c r="A400" s="225" t="s">
        <v>2426</v>
      </c>
      <c r="B400" s="247">
        <v>30000</v>
      </c>
      <c r="C400" s="247"/>
      <c r="D400" s="247">
        <v>0</v>
      </c>
      <c r="E400" s="247"/>
      <c r="F400" s="247">
        <v>0</v>
      </c>
      <c r="G400" s="247"/>
      <c r="H400" s="247">
        <v>0</v>
      </c>
    </row>
    <row r="401" spans="1:8" s="92" customFormat="1" ht="23.25">
      <c r="A401" s="299" t="s">
        <v>379</v>
      </c>
      <c r="B401" s="300">
        <f>SUM(B400)</f>
        <v>30000</v>
      </c>
      <c r="C401" s="300">
        <f>SUM(C400)</f>
        <v>0</v>
      </c>
      <c r="D401" s="300">
        <f>SUM(D400)</f>
        <v>0</v>
      </c>
      <c r="E401" s="300">
        <f>SUM(E393:E400)</f>
        <v>98200</v>
      </c>
      <c r="F401" s="300">
        <f>SUM(F393:F400)</f>
        <v>67000</v>
      </c>
      <c r="G401" s="300">
        <v>100</v>
      </c>
      <c r="H401" s="300">
        <f>SUM(H393:H400)</f>
        <v>13400</v>
      </c>
    </row>
    <row r="402" spans="1:8" s="92" customFormat="1" ht="23.25">
      <c r="A402" s="944"/>
      <c r="B402" s="945"/>
      <c r="C402" s="945"/>
      <c r="D402" s="945"/>
      <c r="E402" s="945"/>
      <c r="F402" s="945"/>
      <c r="G402" s="945"/>
      <c r="H402" s="945"/>
    </row>
    <row r="403" spans="1:8" s="92" customFormat="1" ht="23.25">
      <c r="A403" s="1100"/>
      <c r="B403" s="1103" t="s">
        <v>55</v>
      </c>
      <c r="C403" s="1104"/>
      <c r="D403" s="1104"/>
      <c r="E403" s="1105"/>
      <c r="F403" s="1106" t="s">
        <v>12</v>
      </c>
      <c r="G403" s="1107"/>
      <c r="H403" s="1108"/>
    </row>
    <row r="404" spans="1:8" s="92" customFormat="1" ht="23.25">
      <c r="A404" s="1101"/>
      <c r="B404" s="1109" t="s">
        <v>148</v>
      </c>
      <c r="C404" s="1112" t="s">
        <v>469</v>
      </c>
      <c r="D404" s="1112" t="s">
        <v>661</v>
      </c>
      <c r="E404" s="1112" t="s">
        <v>662</v>
      </c>
      <c r="F404" s="1115" t="s">
        <v>779</v>
      </c>
      <c r="G404" s="858" t="s">
        <v>164</v>
      </c>
      <c r="H404" s="1115" t="s">
        <v>1438</v>
      </c>
    </row>
    <row r="405" spans="1:8" s="92" customFormat="1" ht="23.25">
      <c r="A405" s="1101"/>
      <c r="B405" s="1110"/>
      <c r="C405" s="1113"/>
      <c r="D405" s="1113"/>
      <c r="E405" s="1113"/>
      <c r="F405" s="1116"/>
      <c r="G405" s="859" t="s">
        <v>165</v>
      </c>
      <c r="H405" s="1116"/>
    </row>
    <row r="406" spans="1:8" s="92" customFormat="1" ht="23.25">
      <c r="A406" s="1102"/>
      <c r="B406" s="1111"/>
      <c r="C406" s="1114"/>
      <c r="D406" s="1114"/>
      <c r="E406" s="1114"/>
      <c r="F406" s="1117"/>
      <c r="G406" s="860" t="s">
        <v>134</v>
      </c>
      <c r="H406" s="1117"/>
    </row>
    <row r="407" spans="1:8" s="92" customFormat="1" ht="23.25">
      <c r="A407" s="631" t="s">
        <v>23</v>
      </c>
      <c r="B407" s="629"/>
      <c r="C407" s="630"/>
      <c r="D407" s="630"/>
      <c r="E407" s="630"/>
      <c r="F407" s="629"/>
      <c r="G407" s="630"/>
      <c r="H407" s="629"/>
    </row>
    <row r="408" spans="1:8" s="92" customFormat="1" ht="45.75" customHeight="1">
      <c r="A408" s="642" t="s">
        <v>1240</v>
      </c>
      <c r="B408" s="633"/>
      <c r="C408" s="634"/>
      <c r="D408" s="634"/>
      <c r="E408" s="634">
        <v>129935</v>
      </c>
      <c r="F408" s="634">
        <v>200000</v>
      </c>
      <c r="G408" s="634">
        <v>100</v>
      </c>
      <c r="H408" s="634"/>
    </row>
    <row r="409" spans="1:8" s="92" customFormat="1" ht="23.25">
      <c r="A409" s="299" t="s">
        <v>380</v>
      </c>
      <c r="B409" s="300">
        <f>SUM(B408)</f>
        <v>0</v>
      </c>
      <c r="C409" s="300">
        <f>SUM(C408)</f>
        <v>0</v>
      </c>
      <c r="D409" s="300">
        <f>SUM(D408)</f>
        <v>0</v>
      </c>
      <c r="E409" s="300">
        <f>SUM(E408)</f>
        <v>129935</v>
      </c>
      <c r="F409" s="300">
        <f>SUM(F408)</f>
        <v>200000</v>
      </c>
      <c r="G409" s="300">
        <v>100</v>
      </c>
      <c r="H409" s="300">
        <f>SUM(H407:H408)</f>
        <v>0</v>
      </c>
    </row>
    <row r="410" spans="1:8" s="92" customFormat="1" ht="23.25">
      <c r="A410" s="234" t="s">
        <v>215</v>
      </c>
      <c r="B410" s="261">
        <f>SUM(B401)</f>
        <v>30000</v>
      </c>
      <c r="C410" s="261">
        <f>SUM(C401)</f>
        <v>0</v>
      </c>
      <c r="D410" s="261">
        <v>0</v>
      </c>
      <c r="E410" s="261">
        <f>SUM(E401,E409)</f>
        <v>228135</v>
      </c>
      <c r="F410" s="261">
        <f>SUM(F401,F409)</f>
        <v>267000</v>
      </c>
      <c r="G410" s="300">
        <v>100</v>
      </c>
      <c r="H410" s="261">
        <f>SUM(H401,H409)</f>
        <v>13400</v>
      </c>
    </row>
    <row r="411" spans="1:8" s="92" customFormat="1" ht="23.25">
      <c r="A411" s="552" t="s">
        <v>218</v>
      </c>
      <c r="B411" s="261">
        <f>SUM(B389,B410)</f>
        <v>221207</v>
      </c>
      <c r="C411" s="261">
        <f>SUM(C389,C410)</f>
        <v>79730</v>
      </c>
      <c r="D411" s="261">
        <f>SUM(D389,D410)</f>
        <v>135255</v>
      </c>
      <c r="E411" s="261">
        <f>SUM(E389,E410)</f>
        <v>424633</v>
      </c>
      <c r="F411" s="261">
        <f>SUM(F389,F410)</f>
        <v>582000</v>
      </c>
      <c r="G411" s="300">
        <f>SUM(H411-F411)*100/F411</f>
        <v>-43.573883161512029</v>
      </c>
      <c r="H411" s="261">
        <f>SUM(H389,H410)</f>
        <v>328400</v>
      </c>
    </row>
    <row r="412" spans="1:8" s="92" customFormat="1" thickBot="1">
      <c r="A412" s="301" t="s">
        <v>219</v>
      </c>
      <c r="B412" s="278">
        <f>SUM(B411,B350)</f>
        <v>807407</v>
      </c>
      <c r="C412" s="278">
        <f>SUM(C350,C411)</f>
        <v>778320</v>
      </c>
      <c r="D412" s="278">
        <f>SUM(D350,D411)</f>
        <v>1006738.58</v>
      </c>
      <c r="E412" s="278">
        <f>SUM(E350,E411)</f>
        <v>1313962.68</v>
      </c>
      <c r="F412" s="278">
        <f>SUM(F350,F411)</f>
        <v>1652975</v>
      </c>
      <c r="G412" s="438">
        <f>SUM(H412-F412)*100/F412</f>
        <v>-8.0790695564058748</v>
      </c>
      <c r="H412" s="278">
        <f>SUM(H350,H411)</f>
        <v>1519430</v>
      </c>
    </row>
    <row r="413" spans="1:8" ht="27" thickTop="1">
      <c r="A413" s="682" t="s">
        <v>66</v>
      </c>
      <c r="B413" s="39"/>
      <c r="C413" s="39"/>
      <c r="D413" s="39"/>
      <c r="E413" s="39"/>
      <c r="F413" s="224"/>
      <c r="G413" s="39"/>
      <c r="H413" s="224"/>
    </row>
    <row r="414" spans="1:8">
      <c r="A414" s="834" t="s">
        <v>79</v>
      </c>
      <c r="B414" s="39"/>
      <c r="C414" s="39"/>
      <c r="D414" s="39"/>
      <c r="E414" s="39"/>
      <c r="F414" s="224"/>
      <c r="G414" s="39"/>
      <c r="H414" s="224"/>
    </row>
    <row r="415" spans="1:8">
      <c r="A415" s="211" t="s">
        <v>54</v>
      </c>
      <c r="B415" s="39"/>
      <c r="C415" s="39"/>
      <c r="D415" s="39"/>
      <c r="E415" s="39"/>
      <c r="F415" s="224"/>
      <c r="G415" s="39"/>
      <c r="H415" s="224"/>
    </row>
    <row r="416" spans="1:8">
      <c r="A416" s="211" t="s">
        <v>389</v>
      </c>
      <c r="B416" s="39"/>
      <c r="C416" s="39"/>
      <c r="D416" s="39"/>
      <c r="E416" s="39"/>
      <c r="F416" s="224"/>
      <c r="G416" s="39"/>
      <c r="H416" s="224"/>
    </row>
    <row r="417" spans="1:8">
      <c r="A417" s="211" t="s">
        <v>94</v>
      </c>
      <c r="B417" s="39"/>
      <c r="C417" s="39"/>
      <c r="D417" s="39"/>
      <c r="E417" s="39"/>
      <c r="F417" s="224"/>
      <c r="G417" s="39"/>
      <c r="H417" s="224"/>
    </row>
    <row r="418" spans="1:8">
      <c r="A418" s="212" t="s">
        <v>289</v>
      </c>
      <c r="B418" s="224">
        <v>196850</v>
      </c>
      <c r="C418" s="224">
        <v>249240</v>
      </c>
      <c r="D418" s="224">
        <v>278660</v>
      </c>
      <c r="E418" s="224">
        <v>286800</v>
      </c>
      <c r="F418" s="224">
        <v>303240</v>
      </c>
      <c r="G418" s="247">
        <f>SUM(H418-F418)*100/F418</f>
        <v>4.8674317372378315</v>
      </c>
      <c r="H418" s="224">
        <f>SUM(แผนงานการศึกษา!H6)</f>
        <v>318000</v>
      </c>
    </row>
    <row r="419" spans="1:8">
      <c r="A419" s="212" t="s">
        <v>200</v>
      </c>
      <c r="B419" s="224"/>
      <c r="C419" s="224"/>
      <c r="D419" s="224"/>
      <c r="E419" s="224"/>
      <c r="F419" s="224"/>
      <c r="G419" s="247">
        <v>0</v>
      </c>
      <c r="H419" s="224"/>
    </row>
    <row r="420" spans="1:8">
      <c r="A420" s="212" t="s">
        <v>254</v>
      </c>
      <c r="B420" s="224">
        <v>1860</v>
      </c>
      <c r="C420" s="224"/>
      <c r="D420" s="224"/>
      <c r="E420" s="224"/>
      <c r="F420" s="224">
        <v>0</v>
      </c>
      <c r="G420" s="247"/>
      <c r="H420" s="224">
        <v>0</v>
      </c>
    </row>
    <row r="421" spans="1:8">
      <c r="A421" s="212" t="s">
        <v>201</v>
      </c>
      <c r="B421" s="224"/>
      <c r="C421" s="224"/>
      <c r="D421" s="224"/>
      <c r="E421" s="224"/>
      <c r="F421" s="224">
        <v>0</v>
      </c>
      <c r="G421" s="247"/>
      <c r="H421" s="224">
        <v>0</v>
      </c>
    </row>
    <row r="422" spans="1:8">
      <c r="A422" s="225" t="s">
        <v>363</v>
      </c>
      <c r="B422" s="224">
        <v>14400</v>
      </c>
      <c r="C422" s="224">
        <v>1200</v>
      </c>
      <c r="D422" s="224">
        <v>0</v>
      </c>
      <c r="E422" s="224">
        <v>0</v>
      </c>
      <c r="F422" s="224">
        <v>0</v>
      </c>
      <c r="G422" s="247"/>
      <c r="H422" s="224"/>
    </row>
    <row r="423" spans="1:8">
      <c r="A423" s="225" t="s">
        <v>364</v>
      </c>
      <c r="B423" s="224"/>
      <c r="C423" s="224"/>
      <c r="D423" s="224"/>
      <c r="E423" s="224"/>
      <c r="F423" s="224"/>
      <c r="G423" s="247"/>
      <c r="H423" s="224"/>
    </row>
    <row r="424" spans="1:8">
      <c r="A424" s="228" t="s">
        <v>254</v>
      </c>
      <c r="B424" s="266"/>
      <c r="C424" s="266"/>
      <c r="D424" s="266"/>
      <c r="E424" s="266"/>
      <c r="F424" s="266">
        <v>0</v>
      </c>
      <c r="G424" s="267"/>
      <c r="H424" s="266"/>
    </row>
    <row r="425" spans="1:8" s="92" customFormat="1" ht="23.25">
      <c r="A425" s="234" t="s">
        <v>209</v>
      </c>
      <c r="B425" s="261">
        <f t="shared" ref="B425:H425" si="8">SUM(B418:B424)</f>
        <v>213110</v>
      </c>
      <c r="C425" s="261">
        <f t="shared" si="8"/>
        <v>250440</v>
      </c>
      <c r="D425" s="261">
        <f t="shared" si="8"/>
        <v>278660</v>
      </c>
      <c r="E425" s="261">
        <f t="shared" si="8"/>
        <v>286800</v>
      </c>
      <c r="F425" s="261">
        <f t="shared" si="8"/>
        <v>303240</v>
      </c>
      <c r="G425" s="300">
        <f>SUM(H425-F425)*100/F425</f>
        <v>4.8674317372378315</v>
      </c>
      <c r="H425" s="261">
        <f t="shared" si="8"/>
        <v>318000</v>
      </c>
    </row>
    <row r="426" spans="1:8" s="92" customFormat="1" ht="23.25">
      <c r="A426" s="551" t="s">
        <v>210</v>
      </c>
      <c r="B426" s="261">
        <f>SUM(B425)</f>
        <v>213110</v>
      </c>
      <c r="C426" s="261">
        <f>SUM(C425)</f>
        <v>250440</v>
      </c>
      <c r="D426" s="261">
        <f>SUM(D425)</f>
        <v>278660</v>
      </c>
      <c r="E426" s="261">
        <f>SUM(E425)</f>
        <v>286800</v>
      </c>
      <c r="F426" s="261">
        <f>SUM(F425)</f>
        <v>303240</v>
      </c>
      <c r="G426" s="300">
        <f>SUM(H426-F426)*100/F426</f>
        <v>4.8674317372378315</v>
      </c>
      <c r="H426" s="261">
        <f>SUM(H425)</f>
        <v>318000</v>
      </c>
    </row>
    <row r="427" spans="1:8" s="92" customFormat="1" ht="23.25">
      <c r="A427" s="627"/>
      <c r="B427" s="262"/>
      <c r="C427" s="262"/>
      <c r="D427" s="262"/>
      <c r="E427" s="262"/>
      <c r="F427" s="262"/>
      <c r="G427" s="623"/>
      <c r="H427" s="262"/>
    </row>
    <row r="428" spans="1:8" s="92" customFormat="1" ht="23.25">
      <c r="A428" s="1100"/>
      <c r="B428" s="1103" t="s">
        <v>55</v>
      </c>
      <c r="C428" s="1104"/>
      <c r="D428" s="1104"/>
      <c r="E428" s="1105"/>
      <c r="F428" s="1106" t="s">
        <v>12</v>
      </c>
      <c r="G428" s="1107"/>
      <c r="H428" s="1108"/>
    </row>
    <row r="429" spans="1:8" s="92" customFormat="1" ht="23.25">
      <c r="A429" s="1101"/>
      <c r="B429" s="1109" t="s">
        <v>148</v>
      </c>
      <c r="C429" s="1112" t="s">
        <v>469</v>
      </c>
      <c r="D429" s="1112" t="s">
        <v>661</v>
      </c>
      <c r="E429" s="1112" t="s">
        <v>662</v>
      </c>
      <c r="F429" s="1115" t="s">
        <v>779</v>
      </c>
      <c r="G429" s="855" t="s">
        <v>164</v>
      </c>
      <c r="H429" s="1115" t="s">
        <v>1438</v>
      </c>
    </row>
    <row r="430" spans="1:8" s="92" customFormat="1" ht="23.25">
      <c r="A430" s="1101"/>
      <c r="B430" s="1110"/>
      <c r="C430" s="1113"/>
      <c r="D430" s="1113"/>
      <c r="E430" s="1113"/>
      <c r="F430" s="1116"/>
      <c r="G430" s="856" t="s">
        <v>165</v>
      </c>
      <c r="H430" s="1116"/>
    </row>
    <row r="431" spans="1:8" s="92" customFormat="1" ht="23.25">
      <c r="A431" s="1102"/>
      <c r="B431" s="1111"/>
      <c r="C431" s="1114"/>
      <c r="D431" s="1114"/>
      <c r="E431" s="1114"/>
      <c r="F431" s="1117"/>
      <c r="G431" s="857" t="s">
        <v>134</v>
      </c>
      <c r="H431" s="1117"/>
    </row>
    <row r="432" spans="1:8">
      <c r="A432" s="245" t="s">
        <v>132</v>
      </c>
      <c r="B432" s="270"/>
      <c r="C432" s="270"/>
      <c r="D432" s="270"/>
      <c r="E432" s="270"/>
      <c r="F432" s="236"/>
      <c r="G432" s="270"/>
      <c r="H432" s="236"/>
    </row>
    <row r="433" spans="1:8">
      <c r="A433" s="241" t="s">
        <v>390</v>
      </c>
      <c r="B433" s="39"/>
      <c r="C433" s="39"/>
      <c r="D433" s="39"/>
      <c r="E433" s="39"/>
      <c r="F433" s="224"/>
      <c r="G433" s="39"/>
      <c r="H433" s="224"/>
    </row>
    <row r="434" spans="1:8">
      <c r="A434" s="241" t="s">
        <v>3</v>
      </c>
      <c r="B434" s="39"/>
      <c r="C434" s="39"/>
      <c r="D434" s="39"/>
      <c r="E434" s="39"/>
      <c r="F434" s="224"/>
      <c r="G434" s="39"/>
      <c r="H434" s="224"/>
    </row>
    <row r="435" spans="1:8" ht="46.5">
      <c r="A435" s="257" t="s">
        <v>269</v>
      </c>
      <c r="B435" s="39"/>
      <c r="C435" s="39"/>
      <c r="D435" s="39"/>
      <c r="E435" s="39"/>
      <c r="F435" s="224"/>
      <c r="G435" s="39"/>
      <c r="H435" s="224"/>
    </row>
    <row r="436" spans="1:8">
      <c r="A436" s="305" t="s">
        <v>367</v>
      </c>
      <c r="B436" s="224">
        <v>114852</v>
      </c>
      <c r="C436" s="224">
        <v>98520</v>
      </c>
      <c r="D436" s="224">
        <v>53910</v>
      </c>
      <c r="E436" s="224">
        <v>0</v>
      </c>
      <c r="F436" s="224">
        <v>55245</v>
      </c>
      <c r="G436" s="247">
        <f>SUM(H436-F436)*100/F436</f>
        <v>3.5116300117657708</v>
      </c>
      <c r="H436" s="224">
        <f>SUM(แผนงานการศึกษา!H28)</f>
        <v>57185</v>
      </c>
    </row>
    <row r="437" spans="1:8">
      <c r="A437" s="306" t="s">
        <v>1241</v>
      </c>
      <c r="B437" s="281"/>
      <c r="C437" s="281"/>
      <c r="D437" s="281"/>
      <c r="E437" s="281"/>
      <c r="F437" s="281">
        <v>30000</v>
      </c>
      <c r="G437" s="271">
        <v>100</v>
      </c>
      <c r="H437" s="281">
        <f>SUM(แผนงานการศึกษา!H46)</f>
        <v>30000</v>
      </c>
    </row>
    <row r="438" spans="1:8" s="92" customFormat="1" ht="23.25">
      <c r="A438" s="299" t="s">
        <v>501</v>
      </c>
      <c r="B438" s="261">
        <f>SUM(B436:B437)</f>
        <v>114852</v>
      </c>
      <c r="C438" s="261">
        <f>SUM(C436)</f>
        <v>98520</v>
      </c>
      <c r="D438" s="261">
        <f>SUM(D436)</f>
        <v>53910</v>
      </c>
      <c r="E438" s="261">
        <f>SUM(E436)</f>
        <v>0</v>
      </c>
      <c r="F438" s="261">
        <f>SUM(F436:F437)</f>
        <v>85245</v>
      </c>
      <c r="G438" s="300">
        <f>SUM(H438-F438)*100/F438</f>
        <v>2.2757933016599212</v>
      </c>
      <c r="H438" s="261">
        <f>SUM(H436:H437)</f>
        <v>87185</v>
      </c>
    </row>
    <row r="439" spans="1:8">
      <c r="A439" s="241" t="s">
        <v>9</v>
      </c>
      <c r="B439" s="39"/>
      <c r="C439" s="39"/>
      <c r="D439" s="39"/>
      <c r="E439" s="39"/>
      <c r="F439" s="224"/>
      <c r="G439" s="39"/>
      <c r="H439" s="224"/>
    </row>
    <row r="440" spans="1:8">
      <c r="A440" s="241" t="s">
        <v>409</v>
      </c>
      <c r="B440" s="39"/>
      <c r="C440" s="39"/>
      <c r="D440" s="39"/>
      <c r="E440" s="39"/>
      <c r="F440" s="224"/>
      <c r="G440" s="39"/>
      <c r="H440" s="224"/>
    </row>
    <row r="441" spans="1:8">
      <c r="A441" s="232" t="s">
        <v>680</v>
      </c>
      <c r="B441" s="39"/>
      <c r="C441" s="39"/>
      <c r="D441" s="224">
        <v>108000</v>
      </c>
      <c r="E441" s="224">
        <v>98507.53</v>
      </c>
      <c r="F441" s="224">
        <v>0</v>
      </c>
      <c r="G441" s="247"/>
      <c r="H441" s="224">
        <f>SUM(แผนงานการศึกษา!H57)</f>
        <v>84000</v>
      </c>
    </row>
    <row r="442" spans="1:8" ht="46.5">
      <c r="A442" s="257" t="s">
        <v>698</v>
      </c>
      <c r="B442" s="39"/>
      <c r="C442" s="39"/>
      <c r="D442" s="39"/>
      <c r="E442" s="39"/>
      <c r="F442" s="224"/>
      <c r="G442" s="39"/>
      <c r="H442" s="224"/>
    </row>
    <row r="443" spans="1:8">
      <c r="A443" s="232" t="s">
        <v>504</v>
      </c>
      <c r="B443" s="224">
        <v>32200</v>
      </c>
      <c r="C443" s="224">
        <v>0</v>
      </c>
      <c r="D443" s="224">
        <v>0</v>
      </c>
      <c r="E443" s="224">
        <v>0</v>
      </c>
      <c r="F443" s="224">
        <v>0</v>
      </c>
      <c r="G443" s="247"/>
      <c r="H443" s="224">
        <v>0</v>
      </c>
    </row>
    <row r="444" spans="1:8">
      <c r="A444" s="233" t="s">
        <v>505</v>
      </c>
      <c r="B444" s="266">
        <v>7410</v>
      </c>
      <c r="C444" s="266">
        <v>5462</v>
      </c>
      <c r="D444" s="266">
        <v>0</v>
      </c>
      <c r="E444" s="266">
        <v>0</v>
      </c>
      <c r="F444" s="266">
        <v>10000</v>
      </c>
      <c r="G444" s="271">
        <f t="shared" ref="G444:G451" si="9">SUM(H444-F444)*100/F444</f>
        <v>-100</v>
      </c>
      <c r="H444" s="266"/>
    </row>
    <row r="445" spans="1:8" s="92" customFormat="1" ht="23.25">
      <c r="A445" s="234" t="s">
        <v>500</v>
      </c>
      <c r="B445" s="261">
        <f>SUM(B439:B444)</f>
        <v>39610</v>
      </c>
      <c r="C445" s="261">
        <f>SUM(C439:C444)</f>
        <v>5462</v>
      </c>
      <c r="D445" s="261">
        <f>SUM(D439:D444)</f>
        <v>108000</v>
      </c>
      <c r="E445" s="261">
        <f>SUM(E439:E444)</f>
        <v>98507.53</v>
      </c>
      <c r="F445" s="261">
        <f>SUM(F441:F444)</f>
        <v>10000</v>
      </c>
      <c r="G445" s="545">
        <f t="shared" si="9"/>
        <v>740</v>
      </c>
      <c r="H445" s="261">
        <f>SUM(H441:H444)</f>
        <v>84000</v>
      </c>
    </row>
    <row r="446" spans="1:8">
      <c r="A446" s="241" t="s">
        <v>20</v>
      </c>
      <c r="B446" s="39"/>
      <c r="C446" s="39"/>
      <c r="D446" s="39"/>
      <c r="E446" s="39"/>
      <c r="F446" s="224"/>
      <c r="G446" s="546"/>
      <c r="H446" s="224"/>
    </row>
    <row r="447" spans="1:8">
      <c r="A447" s="232" t="s">
        <v>506</v>
      </c>
      <c r="B447" s="224">
        <v>4730</v>
      </c>
      <c r="C447" s="224">
        <v>0</v>
      </c>
      <c r="D447" s="224">
        <v>0</v>
      </c>
      <c r="E447" s="224">
        <v>0</v>
      </c>
      <c r="F447" s="224">
        <v>0</v>
      </c>
      <c r="G447" s="247"/>
      <c r="H447" s="224"/>
    </row>
    <row r="448" spans="1:8">
      <c r="A448" s="233" t="s">
        <v>507</v>
      </c>
      <c r="B448" s="266"/>
      <c r="C448" s="266">
        <v>0</v>
      </c>
      <c r="D448" s="266">
        <v>0</v>
      </c>
      <c r="E448" s="266">
        <v>0</v>
      </c>
      <c r="F448" s="266">
        <v>0</v>
      </c>
      <c r="G448" s="271"/>
      <c r="H448" s="266"/>
    </row>
    <row r="449" spans="1:8" s="92" customFormat="1">
      <c r="A449" s="234" t="s">
        <v>499</v>
      </c>
      <c r="B449" s="261">
        <f>SUM(B447:B448)</f>
        <v>4730</v>
      </c>
      <c r="C449" s="261">
        <f>SUM(C447:C448)</f>
        <v>0</v>
      </c>
      <c r="D449" s="261">
        <f>SUM(D447:D448)</f>
        <v>0</v>
      </c>
      <c r="E449" s="261">
        <f>SUM(E447:E448)</f>
        <v>0</v>
      </c>
      <c r="F449" s="261">
        <f>SUM(F447:F448)</f>
        <v>0</v>
      </c>
      <c r="G449" s="271"/>
      <c r="H449" s="261">
        <f>SUM(H447:H448)</f>
        <v>0</v>
      </c>
    </row>
    <row r="450" spans="1:8">
      <c r="A450" s="234" t="s">
        <v>211</v>
      </c>
      <c r="B450" s="261">
        <f>SUM(B438,B445,B449)</f>
        <v>159192</v>
      </c>
      <c r="C450" s="261">
        <f>SUM(C438,C445,C449)</f>
        <v>103982</v>
      </c>
      <c r="D450" s="261">
        <f>SUM(D438,D445,D449)</f>
        <v>161910</v>
      </c>
      <c r="E450" s="261">
        <f>SUM(E438,E445,E449)</f>
        <v>98507.53</v>
      </c>
      <c r="F450" s="261">
        <f>SUM(F438,F445,F449)</f>
        <v>95245</v>
      </c>
      <c r="G450" s="545">
        <f t="shared" si="9"/>
        <v>79.731219486587221</v>
      </c>
      <c r="H450" s="261">
        <f>SUM(H438,H445,H449)</f>
        <v>171185</v>
      </c>
    </row>
    <row r="451" spans="1:8">
      <c r="A451" s="552" t="s">
        <v>368</v>
      </c>
      <c r="B451" s="261">
        <f>SUM(B426,B450)</f>
        <v>372302</v>
      </c>
      <c r="C451" s="261">
        <f>SUM(C426,C450)</f>
        <v>354422</v>
      </c>
      <c r="D451" s="261">
        <f>SUM(D426,D450)</f>
        <v>440570</v>
      </c>
      <c r="E451" s="261">
        <f>SUM(E425,E450)</f>
        <v>385307.53</v>
      </c>
      <c r="F451" s="261">
        <f>SUM(F425,F450)</f>
        <v>398485</v>
      </c>
      <c r="G451" s="300">
        <f t="shared" si="9"/>
        <v>22.761208075586282</v>
      </c>
      <c r="H451" s="261">
        <f>SUM(H425,H450)</f>
        <v>489185</v>
      </c>
    </row>
    <row r="452" spans="1:8">
      <c r="A452" s="1100"/>
      <c r="B452" s="1103" t="s">
        <v>55</v>
      </c>
      <c r="C452" s="1104"/>
      <c r="D452" s="1104"/>
      <c r="E452" s="1105"/>
      <c r="F452" s="1106" t="s">
        <v>12</v>
      </c>
      <c r="G452" s="1107"/>
      <c r="H452" s="1108"/>
    </row>
    <row r="453" spans="1:8">
      <c r="A453" s="1101"/>
      <c r="B453" s="1109" t="s">
        <v>148</v>
      </c>
      <c r="C453" s="1112" t="s">
        <v>469</v>
      </c>
      <c r="D453" s="1112" t="s">
        <v>661</v>
      </c>
      <c r="E453" s="1112" t="s">
        <v>662</v>
      </c>
      <c r="F453" s="1115" t="s">
        <v>779</v>
      </c>
      <c r="G453" s="855" t="s">
        <v>164</v>
      </c>
      <c r="H453" s="1115" t="s">
        <v>1438</v>
      </c>
    </row>
    <row r="454" spans="1:8">
      <c r="A454" s="1101"/>
      <c r="B454" s="1110"/>
      <c r="C454" s="1113"/>
      <c r="D454" s="1113"/>
      <c r="E454" s="1113"/>
      <c r="F454" s="1116"/>
      <c r="G454" s="856" t="s">
        <v>165</v>
      </c>
      <c r="H454" s="1116"/>
    </row>
    <row r="455" spans="1:8">
      <c r="A455" s="1102"/>
      <c r="B455" s="1111"/>
      <c r="C455" s="1114"/>
      <c r="D455" s="1114"/>
      <c r="E455" s="1114"/>
      <c r="F455" s="1117"/>
      <c r="G455" s="857" t="s">
        <v>134</v>
      </c>
      <c r="H455" s="1117"/>
    </row>
    <row r="456" spans="1:8" ht="26.25">
      <c r="A456" s="835" t="s">
        <v>80</v>
      </c>
      <c r="B456" s="224"/>
      <c r="C456" s="224"/>
      <c r="D456" s="224"/>
      <c r="E456" s="224"/>
      <c r="F456" s="224"/>
      <c r="G456" s="224"/>
      <c r="H456" s="224"/>
    </row>
    <row r="457" spans="1:8">
      <c r="A457" s="211" t="s">
        <v>54</v>
      </c>
      <c r="B457" s="39"/>
      <c r="C457" s="39"/>
      <c r="D457" s="39"/>
      <c r="E457" s="39"/>
      <c r="F457" s="224"/>
      <c r="G457" s="39"/>
      <c r="H457" s="224"/>
    </row>
    <row r="458" spans="1:8">
      <c r="A458" s="211" t="s">
        <v>389</v>
      </c>
      <c r="B458" s="39"/>
      <c r="C458" s="39"/>
      <c r="D458" s="39"/>
      <c r="E458" s="39"/>
      <c r="F458" s="224"/>
      <c r="G458" s="39"/>
      <c r="H458" s="224"/>
    </row>
    <row r="459" spans="1:8">
      <c r="A459" s="211" t="s">
        <v>94</v>
      </c>
      <c r="B459" s="39"/>
      <c r="C459" s="39"/>
      <c r="D459" s="39"/>
      <c r="E459" s="39"/>
      <c r="F459" s="224"/>
      <c r="G459" s="39"/>
      <c r="H459" s="224"/>
    </row>
    <row r="460" spans="1:8">
      <c r="A460" s="212" t="s">
        <v>738</v>
      </c>
      <c r="B460" s="224">
        <v>0</v>
      </c>
      <c r="C460" s="224"/>
      <c r="D460" s="224"/>
      <c r="E460" s="224">
        <v>709056.84</v>
      </c>
      <c r="F460" s="224">
        <v>787200</v>
      </c>
      <c r="G460" s="247">
        <f>SUM(H460-F460)*100/F460</f>
        <v>4.0396341463414638</v>
      </c>
      <c r="H460" s="224">
        <f>SUM(แผนงานการศึกษา!H70)</f>
        <v>819000</v>
      </c>
    </row>
    <row r="461" spans="1:8">
      <c r="A461" s="212" t="s">
        <v>200</v>
      </c>
      <c r="B461" s="224"/>
      <c r="C461" s="224"/>
      <c r="D461" s="224"/>
      <c r="E461" s="224"/>
      <c r="F461" s="224"/>
      <c r="G461" s="247">
        <v>0</v>
      </c>
      <c r="H461" s="224"/>
    </row>
    <row r="462" spans="1:8">
      <c r="A462" s="212" t="s">
        <v>254</v>
      </c>
      <c r="B462" s="224"/>
      <c r="C462" s="224"/>
      <c r="D462" s="224"/>
      <c r="E462" s="224"/>
      <c r="F462" s="224"/>
      <c r="G462" s="247"/>
      <c r="H462" s="224">
        <v>0</v>
      </c>
    </row>
    <row r="463" spans="1:8">
      <c r="A463" s="212" t="s">
        <v>201</v>
      </c>
      <c r="B463" s="224"/>
      <c r="C463" s="224"/>
      <c r="D463" s="224"/>
      <c r="E463" s="224"/>
      <c r="F463" s="224"/>
      <c r="G463" s="247"/>
      <c r="H463" s="224">
        <v>0</v>
      </c>
    </row>
    <row r="464" spans="1:8">
      <c r="A464" s="225" t="s">
        <v>363</v>
      </c>
      <c r="B464" s="224"/>
      <c r="C464" s="224"/>
      <c r="D464" s="224"/>
      <c r="E464" s="224">
        <v>98273.2</v>
      </c>
      <c r="F464" s="224">
        <v>240480</v>
      </c>
      <c r="G464" s="247">
        <f>SUM(H464-F464)*100/F464</f>
        <v>46.706586826347305</v>
      </c>
      <c r="H464" s="224">
        <f>SUM(แผนงานการศึกษา!H88)</f>
        <v>352800</v>
      </c>
    </row>
    <row r="465" spans="1:8">
      <c r="A465" s="225" t="s">
        <v>364</v>
      </c>
      <c r="B465" s="224"/>
      <c r="C465" s="224"/>
      <c r="D465" s="224"/>
      <c r="E465" s="224"/>
      <c r="F465" s="224"/>
      <c r="G465" s="247"/>
      <c r="H465" s="224"/>
    </row>
    <row r="466" spans="1:8">
      <c r="A466" s="228" t="s">
        <v>254</v>
      </c>
      <c r="B466" s="266"/>
      <c r="C466" s="266"/>
      <c r="D466" s="266"/>
      <c r="E466" s="266">
        <v>18064.48</v>
      </c>
      <c r="F466" s="266">
        <v>48000</v>
      </c>
      <c r="G466" s="271">
        <f>SUM(H466-F466)*100/F466</f>
        <v>25</v>
      </c>
      <c r="H466" s="266">
        <f>SUM(แผนงานการศึกษา!H100)</f>
        <v>60000</v>
      </c>
    </row>
    <row r="467" spans="1:8" s="92" customFormat="1" ht="23.25">
      <c r="A467" s="234" t="s">
        <v>209</v>
      </c>
      <c r="B467" s="261">
        <f>SUM(B460:B466)</f>
        <v>0</v>
      </c>
      <c r="C467" s="261">
        <f>SUM(C460:C466)</f>
        <v>0</v>
      </c>
      <c r="D467" s="261">
        <f>SUM(D460:D466)</f>
        <v>0</v>
      </c>
      <c r="E467" s="261">
        <f>SUM(E460:E466)</f>
        <v>825394.5199999999</v>
      </c>
      <c r="F467" s="261">
        <f>SUM(F460:F466)</f>
        <v>1075680</v>
      </c>
      <c r="G467" s="545">
        <f>SUM(H467-F467)*100/F467</f>
        <v>14.513609995537706</v>
      </c>
      <c r="H467" s="261">
        <f>SUM(H460:H466)</f>
        <v>1231800</v>
      </c>
    </row>
    <row r="468" spans="1:8" s="92" customFormat="1" ht="23.25">
      <c r="A468" s="551" t="s">
        <v>210</v>
      </c>
      <c r="B468" s="261">
        <f>SUM(B467)</f>
        <v>0</v>
      </c>
      <c r="C468" s="261">
        <f>SUM(C467)</f>
        <v>0</v>
      </c>
      <c r="D468" s="261">
        <f>SUM(D467)</f>
        <v>0</v>
      </c>
      <c r="E468" s="261">
        <f>SUM(E467)</f>
        <v>825394.5199999999</v>
      </c>
      <c r="F468" s="261">
        <f>SUM(F467)</f>
        <v>1075680</v>
      </c>
      <c r="G468" s="545">
        <f>SUM(H468-F468)*100/F468</f>
        <v>14.513609995537706</v>
      </c>
      <c r="H468" s="261">
        <f>SUM(H467)</f>
        <v>1231800</v>
      </c>
    </row>
    <row r="469" spans="1:8">
      <c r="A469" s="241" t="s">
        <v>132</v>
      </c>
      <c r="B469" s="224"/>
      <c r="C469" s="224"/>
      <c r="D469" s="224"/>
      <c r="E469" s="224"/>
      <c r="F469" s="224"/>
      <c r="G469" s="224"/>
      <c r="H469" s="224"/>
    </row>
    <row r="470" spans="1:8">
      <c r="A470" s="241" t="s">
        <v>390</v>
      </c>
      <c r="B470" s="224"/>
      <c r="C470" s="224"/>
      <c r="D470" s="224"/>
      <c r="E470" s="224"/>
      <c r="F470" s="224"/>
      <c r="G470" s="224"/>
      <c r="H470" s="224"/>
    </row>
    <row r="471" spans="1:8">
      <c r="A471" s="241" t="s">
        <v>3</v>
      </c>
      <c r="B471" s="209"/>
      <c r="C471" s="209"/>
      <c r="D471" s="209"/>
      <c r="E471" s="209"/>
      <c r="F471" s="209"/>
      <c r="G471" s="209"/>
      <c r="H471" s="209"/>
    </row>
    <row r="472" spans="1:8">
      <c r="A472" s="232" t="s">
        <v>739</v>
      </c>
      <c r="B472" s="224"/>
      <c r="C472" s="224"/>
      <c r="D472" s="224"/>
      <c r="E472" s="224">
        <v>48500</v>
      </c>
      <c r="F472" s="224">
        <v>104000</v>
      </c>
      <c r="G472" s="224">
        <v>100</v>
      </c>
      <c r="H472" s="224">
        <f>SUM(แผนงานการศึกษา!H121)</f>
        <v>75000</v>
      </c>
    </row>
    <row r="473" spans="1:8" s="92" customFormat="1" ht="23.25">
      <c r="A473" s="234" t="s">
        <v>501</v>
      </c>
      <c r="B473" s="261">
        <f>SUM(B468,B472)</f>
        <v>0</v>
      </c>
      <c r="C473" s="261">
        <f>SUM(C468,C472)</f>
        <v>0</v>
      </c>
      <c r="D473" s="261">
        <f>SUM(D468,D472)</f>
        <v>0</v>
      </c>
      <c r="E473" s="261">
        <f>SUM(E472)</f>
        <v>48500</v>
      </c>
      <c r="F473" s="261">
        <f>SUM(F472)</f>
        <v>104000</v>
      </c>
      <c r="G473" s="300">
        <v>100</v>
      </c>
      <c r="H473" s="261">
        <f>SUM(H472)</f>
        <v>75000</v>
      </c>
    </row>
    <row r="474" spans="1:8">
      <c r="A474" s="644"/>
      <c r="B474" s="645"/>
      <c r="C474" s="645"/>
      <c r="D474" s="645"/>
      <c r="E474" s="645"/>
      <c r="F474" s="645"/>
      <c r="G474" s="645"/>
      <c r="H474" s="645"/>
    </row>
    <row r="475" spans="1:8">
      <c r="A475" s="646"/>
      <c r="B475" s="302"/>
      <c r="C475" s="302"/>
      <c r="D475" s="302"/>
      <c r="E475" s="302"/>
      <c r="F475" s="302"/>
      <c r="G475" s="302"/>
      <c r="H475" s="302"/>
    </row>
    <row r="476" spans="1:8">
      <c r="A476" s="646"/>
      <c r="B476" s="302"/>
      <c r="C476" s="302"/>
      <c r="D476" s="302"/>
      <c r="E476" s="302"/>
      <c r="F476" s="302"/>
      <c r="G476" s="302"/>
      <c r="H476" s="302"/>
    </row>
    <row r="477" spans="1:8">
      <c r="A477" s="1100"/>
      <c r="B477" s="1103" t="s">
        <v>55</v>
      </c>
      <c r="C477" s="1104"/>
      <c r="D477" s="1104"/>
      <c r="E477" s="1105"/>
      <c r="F477" s="1106" t="s">
        <v>12</v>
      </c>
      <c r="G477" s="1107"/>
      <c r="H477" s="1108"/>
    </row>
    <row r="478" spans="1:8">
      <c r="A478" s="1101"/>
      <c r="B478" s="1109" t="s">
        <v>148</v>
      </c>
      <c r="C478" s="1112" t="s">
        <v>469</v>
      </c>
      <c r="D478" s="1112" t="s">
        <v>661</v>
      </c>
      <c r="E478" s="1112" t="s">
        <v>662</v>
      </c>
      <c r="F478" s="1115" t="s">
        <v>779</v>
      </c>
      <c r="G478" s="855" t="s">
        <v>164</v>
      </c>
      <c r="H478" s="1115" t="s">
        <v>1438</v>
      </c>
    </row>
    <row r="479" spans="1:8">
      <c r="A479" s="1101"/>
      <c r="B479" s="1110"/>
      <c r="C479" s="1113"/>
      <c r="D479" s="1113"/>
      <c r="E479" s="1113"/>
      <c r="F479" s="1116"/>
      <c r="G479" s="856" t="s">
        <v>165</v>
      </c>
      <c r="H479" s="1116"/>
    </row>
    <row r="480" spans="1:8">
      <c r="A480" s="1102"/>
      <c r="B480" s="1111"/>
      <c r="C480" s="1114"/>
      <c r="D480" s="1114"/>
      <c r="E480" s="1114"/>
      <c r="F480" s="1117"/>
      <c r="G480" s="857" t="s">
        <v>134</v>
      </c>
      <c r="H480" s="1117"/>
    </row>
    <row r="481" spans="1:8">
      <c r="A481" s="241" t="s">
        <v>9</v>
      </c>
      <c r="B481" s="224"/>
      <c r="C481" s="224"/>
      <c r="D481" s="224"/>
      <c r="E481" s="224"/>
      <c r="F481" s="224"/>
      <c r="G481" s="224"/>
      <c r="H481" s="224"/>
    </row>
    <row r="482" spans="1:8">
      <c r="A482" s="241" t="s">
        <v>740</v>
      </c>
      <c r="B482" s="224"/>
      <c r="C482" s="224"/>
      <c r="D482" s="224"/>
      <c r="E482" s="224"/>
      <c r="F482" s="224"/>
      <c r="G482" s="224"/>
      <c r="H482" s="224"/>
    </row>
    <row r="483" spans="1:8">
      <c r="A483" s="232" t="s">
        <v>680</v>
      </c>
      <c r="B483" s="224"/>
      <c r="C483" s="224"/>
      <c r="D483" s="224"/>
      <c r="E483" s="224">
        <v>75286.67</v>
      </c>
      <c r="F483" s="224">
        <v>84000</v>
      </c>
      <c r="G483" s="224">
        <v>100</v>
      </c>
      <c r="H483" s="224">
        <f>SUM(แผนงานการศึกษา!H131)</f>
        <v>84000</v>
      </c>
    </row>
    <row r="484" spans="1:8" ht="46.5">
      <c r="A484" s="257" t="s">
        <v>741</v>
      </c>
      <c r="B484" s="224"/>
      <c r="C484" s="224"/>
      <c r="D484" s="224"/>
      <c r="E484" s="224"/>
      <c r="F484" s="224"/>
      <c r="G484" s="224"/>
      <c r="H484" s="224"/>
    </row>
    <row r="485" spans="1:8">
      <c r="A485" s="232" t="s">
        <v>508</v>
      </c>
      <c r="B485" s="224">
        <v>35000</v>
      </c>
      <c r="C485" s="224">
        <v>34969</v>
      </c>
      <c r="D485" s="224">
        <v>34320</v>
      </c>
      <c r="E485" s="224">
        <v>24780</v>
      </c>
      <c r="F485" s="224">
        <v>35000</v>
      </c>
      <c r="G485" s="247">
        <f>SUM(H485-F485)*100/F485</f>
        <v>0</v>
      </c>
      <c r="H485" s="224">
        <f>SUM(แผนงานการศึกษา!H141)</f>
        <v>35000</v>
      </c>
    </row>
    <row r="486" spans="1:8">
      <c r="A486" s="225" t="s">
        <v>587</v>
      </c>
      <c r="B486" s="247">
        <v>15000</v>
      </c>
      <c r="C486" s="247">
        <v>10000</v>
      </c>
      <c r="D486" s="247">
        <v>10000</v>
      </c>
      <c r="E486" s="247"/>
      <c r="F486" s="247">
        <v>10000</v>
      </c>
      <c r="G486" s="247">
        <v>100</v>
      </c>
      <c r="H486" s="247"/>
    </row>
    <row r="487" spans="1:8" ht="72">
      <c r="A487" s="225" t="s">
        <v>699</v>
      </c>
      <c r="B487" s="247"/>
      <c r="C487" s="247">
        <v>50000</v>
      </c>
      <c r="D487" s="247">
        <v>0</v>
      </c>
      <c r="E487" s="247"/>
      <c r="F487" s="247">
        <v>30000</v>
      </c>
      <c r="G487" s="247">
        <f>SUM(H487-F487)*100/F487</f>
        <v>-100</v>
      </c>
      <c r="H487" s="247"/>
    </row>
    <row r="488" spans="1:8" s="250" customFormat="1">
      <c r="A488" s="231" t="s">
        <v>1242</v>
      </c>
      <c r="B488" s="224">
        <v>436800</v>
      </c>
      <c r="C488" s="224">
        <v>537600</v>
      </c>
      <c r="D488" s="224">
        <v>431200</v>
      </c>
      <c r="E488" s="224">
        <v>357626</v>
      </c>
      <c r="F488" s="224">
        <v>304000</v>
      </c>
      <c r="G488" s="247">
        <f>SUM(H488-F488)*100/F488</f>
        <v>19.703947368421051</v>
      </c>
      <c r="H488" s="224">
        <f>SUM(แผนงานการศึกษา!H214)</f>
        <v>363900</v>
      </c>
    </row>
    <row r="489" spans="1:8" s="250" customFormat="1" ht="48">
      <c r="A489" s="231" t="s">
        <v>1243</v>
      </c>
      <c r="B489" s="224"/>
      <c r="C489" s="224"/>
      <c r="D489" s="224"/>
      <c r="E489" s="224">
        <v>2193.5</v>
      </c>
      <c r="F489" s="247">
        <v>0</v>
      </c>
      <c r="G489" s="247"/>
      <c r="H489" s="247">
        <v>0</v>
      </c>
    </row>
    <row r="490" spans="1:8" s="250" customFormat="1">
      <c r="A490" s="231" t="s">
        <v>1244</v>
      </c>
      <c r="B490" s="224"/>
      <c r="C490" s="224"/>
      <c r="D490" s="224"/>
      <c r="E490" s="224">
        <v>130900</v>
      </c>
      <c r="F490" s="224">
        <v>113900</v>
      </c>
      <c r="G490" s="247">
        <f>SUM(H490-F490)*100/F490</f>
        <v>-100</v>
      </c>
      <c r="H490" s="224">
        <f>SUM(แผนงานการศึกษา!H159)</f>
        <v>0</v>
      </c>
    </row>
    <row r="491" spans="1:8" s="250" customFormat="1">
      <c r="A491" s="231" t="s">
        <v>1365</v>
      </c>
      <c r="B491" s="224"/>
      <c r="C491" s="224"/>
      <c r="D491" s="224"/>
      <c r="E491" s="224"/>
      <c r="F491" s="224">
        <v>11610</v>
      </c>
      <c r="G491" s="247"/>
      <c r="H491" s="224">
        <f>SUM(แผนงานการศึกษา!H182)</f>
        <v>0</v>
      </c>
    </row>
    <row r="492" spans="1:8" s="250" customFormat="1">
      <c r="A492" s="231" t="s">
        <v>1366</v>
      </c>
      <c r="B492" s="224"/>
      <c r="C492" s="224"/>
      <c r="D492" s="224"/>
      <c r="E492" s="224"/>
      <c r="F492" s="224">
        <v>8100</v>
      </c>
      <c r="G492" s="247"/>
      <c r="H492" s="224"/>
    </row>
    <row r="493" spans="1:8" s="250" customFormat="1">
      <c r="A493" s="231" t="s">
        <v>1367</v>
      </c>
      <c r="B493" s="224"/>
      <c r="C493" s="224"/>
      <c r="D493" s="224"/>
      <c r="E493" s="224"/>
      <c r="F493" s="224">
        <v>5400</v>
      </c>
      <c r="G493" s="247"/>
      <c r="H493" s="224"/>
    </row>
    <row r="494" spans="1:8" s="250" customFormat="1">
      <c r="A494" s="231" t="s">
        <v>1368</v>
      </c>
      <c r="B494" s="224"/>
      <c r="C494" s="224"/>
      <c r="D494" s="224"/>
      <c r="E494" s="224"/>
      <c r="F494" s="224">
        <v>5400</v>
      </c>
      <c r="G494" s="247"/>
      <c r="H494" s="224"/>
    </row>
    <row r="495" spans="1:8" s="250" customFormat="1" ht="48">
      <c r="A495" s="685" t="s">
        <v>2427</v>
      </c>
      <c r="B495" s="224"/>
      <c r="C495" s="224"/>
      <c r="D495" s="224"/>
      <c r="E495" s="224"/>
      <c r="F495" s="224"/>
      <c r="G495" s="247">
        <v>100</v>
      </c>
      <c r="H495" s="224">
        <f>SUM(แผนงานการศึกษา!H160)</f>
        <v>142800</v>
      </c>
    </row>
    <row r="496" spans="1:8" s="250" customFormat="1">
      <c r="A496" s="685"/>
      <c r="B496" s="224"/>
      <c r="C496" s="224"/>
      <c r="D496" s="224"/>
      <c r="E496" s="224"/>
      <c r="F496" s="224"/>
      <c r="G496" s="247"/>
      <c r="H496" s="224"/>
    </row>
    <row r="497" spans="1:8" s="925" customFormat="1" ht="23.25">
      <c r="A497" s="1100"/>
      <c r="B497" s="1103" t="s">
        <v>55</v>
      </c>
      <c r="C497" s="1104"/>
      <c r="D497" s="1104"/>
      <c r="E497" s="1105"/>
      <c r="F497" s="1106" t="s">
        <v>12</v>
      </c>
      <c r="G497" s="1107"/>
      <c r="H497" s="1108"/>
    </row>
    <row r="498" spans="1:8" s="925" customFormat="1" ht="23.25">
      <c r="A498" s="1101"/>
      <c r="B498" s="1109" t="s">
        <v>148</v>
      </c>
      <c r="C498" s="1112" t="s">
        <v>469</v>
      </c>
      <c r="D498" s="1112" t="s">
        <v>661</v>
      </c>
      <c r="E498" s="1112" t="s">
        <v>662</v>
      </c>
      <c r="F498" s="1115" t="s">
        <v>779</v>
      </c>
      <c r="G498" s="858" t="s">
        <v>164</v>
      </c>
      <c r="H498" s="1115" t="s">
        <v>1438</v>
      </c>
    </row>
    <row r="499" spans="1:8" s="925" customFormat="1" ht="23.25">
      <c r="A499" s="1101"/>
      <c r="B499" s="1110"/>
      <c r="C499" s="1113"/>
      <c r="D499" s="1113"/>
      <c r="E499" s="1113"/>
      <c r="F499" s="1116"/>
      <c r="G499" s="859" t="s">
        <v>165</v>
      </c>
      <c r="H499" s="1116"/>
    </row>
    <row r="500" spans="1:8" s="925" customFormat="1" ht="23.25">
      <c r="A500" s="1102"/>
      <c r="B500" s="1111"/>
      <c r="C500" s="1114"/>
      <c r="D500" s="1114"/>
      <c r="E500" s="1114"/>
      <c r="F500" s="1117"/>
      <c r="G500" s="860" t="s">
        <v>134</v>
      </c>
      <c r="H500" s="1117"/>
    </row>
    <row r="501" spans="1:8" s="250" customFormat="1" ht="72">
      <c r="A501" s="685" t="s">
        <v>2428</v>
      </c>
      <c r="B501" s="224"/>
      <c r="C501" s="224"/>
      <c r="D501" s="224"/>
      <c r="E501" s="224"/>
      <c r="F501" s="224"/>
      <c r="G501" s="247">
        <v>100</v>
      </c>
      <c r="H501" s="247">
        <f>SUM(แผนงานการศึกษา!H183)</f>
        <v>94920</v>
      </c>
    </row>
    <row r="502" spans="1:8" s="250" customFormat="1">
      <c r="A502" s="685" t="s">
        <v>2429</v>
      </c>
      <c r="B502" s="224"/>
      <c r="C502" s="224"/>
      <c r="D502" s="224"/>
      <c r="E502" s="224"/>
      <c r="F502" s="224"/>
      <c r="G502" s="247"/>
      <c r="H502" s="224">
        <f>SUM(แผนงานการศึกษา!H235)</f>
        <v>20000</v>
      </c>
    </row>
    <row r="503" spans="1:8" s="250" customFormat="1">
      <c r="A503" s="685" t="s">
        <v>2430</v>
      </c>
      <c r="B503" s="224"/>
      <c r="C503" s="224"/>
      <c r="D503" s="224"/>
      <c r="E503" s="224"/>
      <c r="F503" s="224"/>
      <c r="G503" s="247"/>
      <c r="H503" s="224">
        <f>SUM(แผนงานการศึกษา!H251)</f>
        <v>108000</v>
      </c>
    </row>
    <row r="504" spans="1:8" s="579" customFormat="1" ht="46.5">
      <c r="A504" s="291" t="s">
        <v>700</v>
      </c>
      <c r="B504" s="585">
        <f>SUM(B485:B487,B488)</f>
        <v>486800</v>
      </c>
      <c r="C504" s="585">
        <f>SUM(C485:C487,C488)</f>
        <v>632569</v>
      </c>
      <c r="D504" s="585">
        <f>SUM(D485:D487,D488)</f>
        <v>475520</v>
      </c>
      <c r="E504" s="585">
        <f>SUM(E483:E494)</f>
        <v>590786.16999999993</v>
      </c>
      <c r="F504" s="585">
        <f>SUM(F485:F494)</f>
        <v>523410</v>
      </c>
      <c r="G504" s="300">
        <f>SUM(H504-F504)*100/F504</f>
        <v>46.084331594734529</v>
      </c>
      <c r="H504" s="585">
        <f>SUM(H485:H503)</f>
        <v>764620</v>
      </c>
    </row>
    <row r="505" spans="1:8">
      <c r="A505" s="245" t="s">
        <v>513</v>
      </c>
      <c r="B505" s="236"/>
      <c r="C505" s="236"/>
      <c r="D505" s="236"/>
      <c r="E505" s="236"/>
      <c r="F505" s="236"/>
      <c r="G505" s="249"/>
      <c r="H505" s="236"/>
    </row>
    <row r="506" spans="1:8">
      <c r="A506" s="232" t="s">
        <v>541</v>
      </c>
      <c r="B506" s="224"/>
      <c r="C506" s="224"/>
      <c r="D506" s="224">
        <v>17904</v>
      </c>
      <c r="E506" s="224">
        <v>0</v>
      </c>
      <c r="F506" s="224">
        <v>30000</v>
      </c>
      <c r="G506" s="247">
        <f>SUM(H506-F506)*100/F506</f>
        <v>-16.666666666666668</v>
      </c>
      <c r="H506" s="224">
        <f>SUM(แผนงานการศึกษา!H270)</f>
        <v>25000</v>
      </c>
    </row>
    <row r="507" spans="1:8" s="579" customFormat="1" ht="23.25">
      <c r="A507" s="291" t="s">
        <v>509</v>
      </c>
      <c r="B507" s="584">
        <f>SUM(B506)</f>
        <v>0</v>
      </c>
      <c r="C507" s="584">
        <f>SUM(C506)</f>
        <v>0</v>
      </c>
      <c r="D507" s="584">
        <f>SUM(D506)</f>
        <v>17904</v>
      </c>
      <c r="E507" s="585">
        <f>SUM(E506)</f>
        <v>0</v>
      </c>
      <c r="F507" s="585">
        <f>SUM(F506:F506)</f>
        <v>30000</v>
      </c>
      <c r="G507" s="300">
        <f>SUM(H507-F507)*100/F507</f>
        <v>-16.666666666666668</v>
      </c>
      <c r="H507" s="585">
        <f>SUM(H506:H506)</f>
        <v>25000</v>
      </c>
    </row>
    <row r="508" spans="1:8" s="92" customFormat="1" ht="23.25">
      <c r="A508" s="234" t="s">
        <v>500</v>
      </c>
      <c r="B508" s="261">
        <f>SUM(B504,B507)</f>
        <v>486800</v>
      </c>
      <c r="C508" s="261">
        <f>SUM(C504,C507)</f>
        <v>632569</v>
      </c>
      <c r="D508" s="261">
        <f>SUM(D504,D507)</f>
        <v>493424</v>
      </c>
      <c r="E508" s="261">
        <f>SUM(E504,E507)</f>
        <v>590786.16999999993</v>
      </c>
      <c r="F508" s="261">
        <f>SUM(F483,F504,F507)</f>
        <v>637410</v>
      </c>
      <c r="G508" s="300">
        <f>SUM(H508-F508)*100/F508</f>
        <v>37.057780706295787</v>
      </c>
      <c r="H508" s="261">
        <f>SUM(H504,H507,H483)</f>
        <v>873620</v>
      </c>
    </row>
    <row r="509" spans="1:8">
      <c r="A509" s="245" t="s">
        <v>20</v>
      </c>
      <c r="B509" s="270"/>
      <c r="C509" s="270"/>
      <c r="D509" s="270"/>
      <c r="E509" s="270"/>
      <c r="F509" s="236"/>
      <c r="G509" s="270"/>
      <c r="H509" s="236"/>
    </row>
    <row r="510" spans="1:8">
      <c r="A510" s="232" t="s">
        <v>281</v>
      </c>
      <c r="B510" s="224"/>
      <c r="C510" s="224"/>
      <c r="D510" s="224"/>
      <c r="E510" s="224"/>
      <c r="F510" s="224">
        <v>10000</v>
      </c>
      <c r="G510" s="247">
        <f t="shared" ref="G510:G517" si="10">SUM(H510-F510)*100/F510</f>
        <v>0</v>
      </c>
      <c r="H510" s="224">
        <f>SUM(แผนงานการศึกษา!H296)</f>
        <v>10000</v>
      </c>
    </row>
    <row r="511" spans="1:8">
      <c r="A511" s="232" t="s">
        <v>282</v>
      </c>
      <c r="B511" s="224">
        <v>9000</v>
      </c>
      <c r="C511" s="224">
        <v>8846</v>
      </c>
      <c r="D511" s="224">
        <v>15884</v>
      </c>
      <c r="E511" s="224">
        <v>14997</v>
      </c>
      <c r="F511" s="224">
        <v>10000</v>
      </c>
      <c r="G511" s="247">
        <f t="shared" si="10"/>
        <v>0</v>
      </c>
      <c r="H511" s="224">
        <f>SUM(แผนงานการศึกษา!H321)</f>
        <v>10000</v>
      </c>
    </row>
    <row r="512" spans="1:8">
      <c r="A512" s="232" t="s">
        <v>283</v>
      </c>
      <c r="B512" s="224"/>
      <c r="C512" s="224"/>
      <c r="D512" s="224"/>
      <c r="E512" s="224"/>
      <c r="F512" s="224">
        <v>10000</v>
      </c>
      <c r="G512" s="247">
        <f t="shared" si="10"/>
        <v>0</v>
      </c>
      <c r="H512" s="224">
        <f>SUM(แผนงานการศึกษา!H343)</f>
        <v>10000</v>
      </c>
    </row>
    <row r="513" spans="1:8">
      <c r="A513" s="232" t="s">
        <v>568</v>
      </c>
      <c r="B513" s="224">
        <v>775923.46</v>
      </c>
      <c r="C513" s="224">
        <v>858485.76000000001</v>
      </c>
      <c r="D513" s="224">
        <v>888755.94</v>
      </c>
      <c r="E513" s="224">
        <v>915268.72</v>
      </c>
      <c r="F513" s="224">
        <v>967680</v>
      </c>
      <c r="G513" s="247">
        <f t="shared" si="10"/>
        <v>10.495205026455027</v>
      </c>
      <c r="H513" s="224">
        <f>SUM(แผนงานการศึกษา!H442)</f>
        <v>1069240</v>
      </c>
    </row>
    <row r="514" spans="1:8">
      <c r="A514" s="232" t="s">
        <v>742</v>
      </c>
      <c r="B514" s="224"/>
      <c r="C514" s="224"/>
      <c r="D514" s="224"/>
      <c r="E514" s="224"/>
      <c r="F514" s="224">
        <v>5000</v>
      </c>
      <c r="G514" s="247">
        <f t="shared" si="10"/>
        <v>0</v>
      </c>
      <c r="H514" s="224">
        <f>SUM(แผนงานการศึกษา!H373)</f>
        <v>5000</v>
      </c>
    </row>
    <row r="515" spans="1:8">
      <c r="A515" s="232" t="s">
        <v>329</v>
      </c>
      <c r="B515" s="224"/>
      <c r="C515" s="224"/>
      <c r="D515" s="224"/>
      <c r="E515" s="224">
        <v>10000</v>
      </c>
      <c r="F515" s="224">
        <v>10000</v>
      </c>
      <c r="G515" s="247">
        <f t="shared" si="10"/>
        <v>0</v>
      </c>
      <c r="H515" s="224">
        <f>SUM(แผนงานการศึกษา!H397)</f>
        <v>10000</v>
      </c>
    </row>
    <row r="516" spans="1:8">
      <c r="A516" s="337" t="s">
        <v>1245</v>
      </c>
      <c r="B516" s="281"/>
      <c r="C516" s="281"/>
      <c r="D516" s="281"/>
      <c r="E516" s="281"/>
      <c r="F516" s="281">
        <v>5000</v>
      </c>
      <c r="G516" s="271">
        <f t="shared" si="10"/>
        <v>0</v>
      </c>
      <c r="H516" s="281">
        <f>SUM(แผนงานการศึกษา!H420)</f>
        <v>5000</v>
      </c>
    </row>
    <row r="517" spans="1:8" s="92" customFormat="1" ht="23.25">
      <c r="A517" s="234" t="s">
        <v>499</v>
      </c>
      <c r="B517" s="261">
        <f>SUM(B510:B513)</f>
        <v>784923.46</v>
      </c>
      <c r="C517" s="261">
        <f>SUM(C510:C513)</f>
        <v>867331.76</v>
      </c>
      <c r="D517" s="261">
        <f>SUM(D510:D513)</f>
        <v>904639.94</v>
      </c>
      <c r="E517" s="261">
        <f>SUM(E510:E515)</f>
        <v>940265.72</v>
      </c>
      <c r="F517" s="261">
        <f>SUM(F510:F516)</f>
        <v>1017680</v>
      </c>
      <c r="G517" s="300">
        <f t="shared" si="10"/>
        <v>9.9795613552393672</v>
      </c>
      <c r="H517" s="261">
        <f>SUM(H510:H516)</f>
        <v>1119240</v>
      </c>
    </row>
    <row r="518" spans="1:8" s="92" customFormat="1" ht="23.25">
      <c r="A518" s="643"/>
      <c r="B518" s="262"/>
      <c r="C518" s="262"/>
      <c r="D518" s="262"/>
      <c r="E518" s="262"/>
      <c r="F518" s="262"/>
      <c r="G518" s="623"/>
      <c r="H518" s="262"/>
    </row>
    <row r="519" spans="1:8" s="92" customFormat="1" ht="23.25">
      <c r="A519" s="791"/>
      <c r="B519" s="792"/>
      <c r="C519" s="792"/>
      <c r="D519" s="792"/>
      <c r="E519" s="792"/>
      <c r="F519" s="792"/>
      <c r="G519" s="793"/>
      <c r="H519" s="792"/>
    </row>
    <row r="520" spans="1:8" s="925" customFormat="1" ht="23.25">
      <c r="A520" s="1100"/>
      <c r="B520" s="1103" t="s">
        <v>55</v>
      </c>
      <c r="C520" s="1104"/>
      <c r="D520" s="1104"/>
      <c r="E520" s="1105"/>
      <c r="F520" s="1106" t="s">
        <v>12</v>
      </c>
      <c r="G520" s="1107"/>
      <c r="H520" s="1108"/>
    </row>
    <row r="521" spans="1:8" s="925" customFormat="1" ht="23.25">
      <c r="A521" s="1101"/>
      <c r="B521" s="1109" t="s">
        <v>148</v>
      </c>
      <c r="C521" s="1112" t="s">
        <v>469</v>
      </c>
      <c r="D521" s="1112" t="s">
        <v>661</v>
      </c>
      <c r="E521" s="1112" t="s">
        <v>662</v>
      </c>
      <c r="F521" s="1115" t="s">
        <v>779</v>
      </c>
      <c r="G521" s="858" t="s">
        <v>164</v>
      </c>
      <c r="H521" s="1115" t="s">
        <v>1438</v>
      </c>
    </row>
    <row r="522" spans="1:8" s="925" customFormat="1" ht="23.25">
      <c r="A522" s="1101"/>
      <c r="B522" s="1110"/>
      <c r="C522" s="1113"/>
      <c r="D522" s="1113"/>
      <c r="E522" s="1113"/>
      <c r="F522" s="1116"/>
      <c r="G522" s="859" t="s">
        <v>165</v>
      </c>
      <c r="H522" s="1116"/>
    </row>
    <row r="523" spans="1:8" s="925" customFormat="1" ht="23.25">
      <c r="A523" s="1102"/>
      <c r="B523" s="1111"/>
      <c r="C523" s="1114"/>
      <c r="D523" s="1114"/>
      <c r="E523" s="1114"/>
      <c r="F523" s="1117"/>
      <c r="G523" s="860" t="s">
        <v>134</v>
      </c>
      <c r="H523" s="1117"/>
    </row>
    <row r="524" spans="1:8" s="92" customFormat="1" ht="23.25">
      <c r="A524" s="320" t="s">
        <v>207</v>
      </c>
      <c r="B524" s="649"/>
      <c r="C524" s="649"/>
      <c r="D524" s="649"/>
      <c r="E524" s="649"/>
      <c r="F524" s="649"/>
      <c r="G524" s="618"/>
      <c r="H524" s="649"/>
    </row>
    <row r="525" spans="1:8" s="92" customFormat="1" ht="23.25">
      <c r="A525" s="241" t="s">
        <v>21</v>
      </c>
      <c r="B525" s="213"/>
      <c r="C525" s="213"/>
      <c r="D525" s="213"/>
      <c r="E525" s="213"/>
      <c r="F525" s="213"/>
      <c r="G525" s="331"/>
      <c r="H525" s="213"/>
    </row>
    <row r="526" spans="1:8">
      <c r="A526" s="232" t="s">
        <v>338</v>
      </c>
      <c r="B526" s="224"/>
      <c r="C526" s="224"/>
      <c r="D526" s="224"/>
      <c r="E526" s="224">
        <v>17960.03</v>
      </c>
      <c r="F526" s="224">
        <v>24000</v>
      </c>
      <c r="G526" s="247">
        <v>100</v>
      </c>
      <c r="H526" s="224">
        <f>SUM(แผนงานการศึกษา!H468)</f>
        <v>48000</v>
      </c>
    </row>
    <row r="527" spans="1:8">
      <c r="A527" s="232" t="s">
        <v>484</v>
      </c>
      <c r="B527" s="224"/>
      <c r="C527" s="224"/>
      <c r="D527" s="224"/>
      <c r="E527" s="224">
        <v>11144.05</v>
      </c>
      <c r="F527" s="224">
        <v>10000</v>
      </c>
      <c r="G527" s="247">
        <v>100</v>
      </c>
      <c r="H527" s="224">
        <f>SUM(แผนงานการศึกษา!H478)</f>
        <v>15000</v>
      </c>
    </row>
    <row r="528" spans="1:8">
      <c r="A528" s="232" t="s">
        <v>743</v>
      </c>
      <c r="B528" s="224"/>
      <c r="C528" s="224"/>
      <c r="D528" s="224"/>
      <c r="E528" s="224">
        <v>569.52</v>
      </c>
      <c r="F528" s="224">
        <v>6000</v>
      </c>
      <c r="G528" s="247">
        <v>100</v>
      </c>
      <c r="H528" s="224">
        <f>SUM(แผนงานการศึกษา!H489)</f>
        <v>6000</v>
      </c>
    </row>
    <row r="529" spans="1:8">
      <c r="A529" s="337" t="s">
        <v>744</v>
      </c>
      <c r="B529" s="281"/>
      <c r="C529" s="281"/>
      <c r="D529" s="281"/>
      <c r="E529" s="281">
        <v>3210</v>
      </c>
      <c r="F529" s="281">
        <v>19200</v>
      </c>
      <c r="G529" s="271">
        <v>100</v>
      </c>
      <c r="H529" s="281">
        <f>SUM(แผนงานการศึกษา!H496)</f>
        <v>19200</v>
      </c>
    </row>
    <row r="530" spans="1:8" s="92" customFormat="1" ht="23.25">
      <c r="A530" s="648" t="s">
        <v>502</v>
      </c>
      <c r="B530" s="647"/>
      <c r="C530" s="647"/>
      <c r="D530" s="647"/>
      <c r="E530" s="647">
        <f>SUM(E526:E529)</f>
        <v>32883.599999999999</v>
      </c>
      <c r="F530" s="647">
        <f>SUM(F526:F529)</f>
        <v>59200</v>
      </c>
      <c r="G530" s="617">
        <v>100</v>
      </c>
      <c r="H530" s="647">
        <f>SUM(H526:H529)</f>
        <v>88200</v>
      </c>
    </row>
    <row r="531" spans="1:8">
      <c r="A531" s="234" t="s">
        <v>211</v>
      </c>
      <c r="B531" s="261">
        <f>SUM(B508,B517)</f>
        <v>1271723.46</v>
      </c>
      <c r="C531" s="261">
        <f>SUM(C508,C517)</f>
        <v>1499900.76</v>
      </c>
      <c r="D531" s="261">
        <f>SUM(D508,D517)</f>
        <v>1398063.94</v>
      </c>
      <c r="E531" s="261">
        <f>SUM(E473,E508,E517,E530)</f>
        <v>1612435.49</v>
      </c>
      <c r="F531" s="261">
        <f>SUM(F473,F508,F517,F530)</f>
        <v>1818290</v>
      </c>
      <c r="G531" s="300">
        <f>SUM(H531-F531)*100/F531</f>
        <v>18.57624471343955</v>
      </c>
      <c r="H531" s="261">
        <f>SUM(H508,H517,H530,H473)</f>
        <v>2156060</v>
      </c>
    </row>
    <row r="532" spans="1:8" s="92" customFormat="1" ht="23.25">
      <c r="A532" s="245" t="s">
        <v>77</v>
      </c>
      <c r="B532" s="279"/>
      <c r="C532" s="279"/>
      <c r="D532" s="279"/>
      <c r="E532" s="279"/>
      <c r="F532" s="279"/>
      <c r="G532" s="279"/>
      <c r="H532" s="279"/>
    </row>
    <row r="533" spans="1:8" s="92" customFormat="1" ht="23.25">
      <c r="A533" s="241" t="s">
        <v>391</v>
      </c>
      <c r="B533" s="213"/>
      <c r="C533" s="213"/>
      <c r="D533" s="213"/>
      <c r="E533" s="213"/>
      <c r="F533" s="213"/>
      <c r="G533" s="213"/>
      <c r="H533" s="213"/>
    </row>
    <row r="534" spans="1:8" s="92" customFormat="1" ht="23.25">
      <c r="A534" s="241" t="s">
        <v>0</v>
      </c>
      <c r="B534" s="213"/>
      <c r="C534" s="213"/>
      <c r="D534" s="213"/>
      <c r="E534" s="213"/>
      <c r="F534" s="213"/>
      <c r="G534" s="213"/>
      <c r="H534" s="213"/>
    </row>
    <row r="535" spans="1:8" s="92" customFormat="1">
      <c r="A535" s="232" t="s">
        <v>343</v>
      </c>
      <c r="B535" s="224">
        <v>6400</v>
      </c>
      <c r="C535" s="224">
        <v>10380</v>
      </c>
      <c r="D535" s="224">
        <v>36000</v>
      </c>
      <c r="E535" s="224">
        <v>64620</v>
      </c>
      <c r="F535" s="224">
        <v>13000</v>
      </c>
      <c r="G535" s="247">
        <f>SUM(H535-F535)*100/F535</f>
        <v>632.30769230769226</v>
      </c>
      <c r="H535" s="224">
        <f>SUM(แผนงานการศึกษา!H508)</f>
        <v>95200</v>
      </c>
    </row>
    <row r="536" spans="1:8" s="92" customFormat="1">
      <c r="A536" s="225" t="s">
        <v>569</v>
      </c>
      <c r="B536" s="247">
        <v>20000</v>
      </c>
      <c r="C536" s="247"/>
      <c r="D536" s="247">
        <v>7994</v>
      </c>
      <c r="E536" s="247"/>
      <c r="F536" s="247">
        <v>9500</v>
      </c>
      <c r="G536" s="247">
        <v>100</v>
      </c>
      <c r="H536" s="247"/>
    </row>
    <row r="537" spans="1:8" s="92" customFormat="1">
      <c r="A537" s="632" t="s">
        <v>378</v>
      </c>
      <c r="B537" s="651"/>
      <c r="C537" s="651"/>
      <c r="D537" s="634">
        <v>19000</v>
      </c>
      <c r="E537" s="634"/>
      <c r="F537" s="633">
        <v>0</v>
      </c>
      <c r="G537" s="247"/>
      <c r="H537" s="633"/>
    </row>
    <row r="538" spans="1:8" s="92" customFormat="1">
      <c r="A538" s="632" t="s">
        <v>494</v>
      </c>
      <c r="B538" s="651"/>
      <c r="C538" s="651"/>
      <c r="D538" s="651"/>
      <c r="E538" s="634">
        <v>8490</v>
      </c>
      <c r="F538" s="634">
        <v>0</v>
      </c>
      <c r="G538" s="247"/>
      <c r="H538" s="684"/>
    </row>
    <row r="539" spans="1:8" s="92" customFormat="1">
      <c r="A539" s="385" t="s">
        <v>413</v>
      </c>
      <c r="B539" s="608">
        <v>198000</v>
      </c>
      <c r="C539" s="652"/>
      <c r="D539" s="652"/>
      <c r="E539" s="652"/>
      <c r="F539" s="608">
        <v>0</v>
      </c>
      <c r="G539" s="271">
        <v>0</v>
      </c>
      <c r="H539" s="608">
        <v>0</v>
      </c>
    </row>
    <row r="540" spans="1:8" s="92" customFormat="1" ht="23.25">
      <c r="A540" s="291" t="s">
        <v>379</v>
      </c>
      <c r="B540" s="239">
        <f>SUM(B535:B539)</f>
        <v>224400</v>
      </c>
      <c r="C540" s="239">
        <f>SUM(C535:C539)</f>
        <v>10380</v>
      </c>
      <c r="D540" s="238">
        <f>SUM(D535:D539)</f>
        <v>62994</v>
      </c>
      <c r="E540" s="238">
        <f>SUM(E535:E539)</f>
        <v>73110</v>
      </c>
      <c r="F540" s="238">
        <f>SUM(F535:F539)</f>
        <v>22500</v>
      </c>
      <c r="G540" s="300">
        <f>SUM(H540-F540)*100/F540</f>
        <v>323.11111111111109</v>
      </c>
      <c r="H540" s="238">
        <f>SUM(H535:H539)</f>
        <v>95200</v>
      </c>
    </row>
    <row r="541" spans="1:8" s="92" customFormat="1">
      <c r="A541" s="285" t="s">
        <v>213</v>
      </c>
      <c r="B541" s="249"/>
      <c r="C541" s="249"/>
      <c r="D541" s="249"/>
      <c r="E541" s="249"/>
      <c r="F541" s="249"/>
      <c r="G541" s="249"/>
      <c r="H541" s="249"/>
    </row>
    <row r="542" spans="1:8" s="92" customFormat="1">
      <c r="A542" s="257" t="s">
        <v>23</v>
      </c>
      <c r="B542" s="247"/>
      <c r="C542" s="247"/>
      <c r="D542" s="247"/>
      <c r="E542" s="247"/>
      <c r="F542" s="247"/>
      <c r="G542" s="247"/>
      <c r="H542" s="247"/>
    </row>
    <row r="543" spans="1:8" s="92" customFormat="1" ht="46.5">
      <c r="A543" s="790" t="s">
        <v>1362</v>
      </c>
      <c r="B543" s="247"/>
      <c r="C543" s="247"/>
      <c r="D543" s="247">
        <v>500000</v>
      </c>
      <c r="E543" s="247"/>
      <c r="F543" s="247">
        <v>0</v>
      </c>
      <c r="G543" s="247"/>
      <c r="H543" s="247"/>
    </row>
    <row r="544" spans="1:8" s="92" customFormat="1">
      <c r="A544" s="790"/>
      <c r="B544" s="247"/>
      <c r="C544" s="247"/>
      <c r="D544" s="247"/>
      <c r="E544" s="247"/>
      <c r="F544" s="247"/>
      <c r="G544" s="247"/>
      <c r="H544" s="247"/>
    </row>
    <row r="545" spans="1:8" s="92" customFormat="1" ht="23.25">
      <c r="A545" s="1100"/>
      <c r="B545" s="1103" t="s">
        <v>55</v>
      </c>
      <c r="C545" s="1104"/>
      <c r="D545" s="1104"/>
      <c r="E545" s="1105"/>
      <c r="F545" s="1106" t="s">
        <v>12</v>
      </c>
      <c r="G545" s="1107"/>
      <c r="H545" s="1108"/>
    </row>
    <row r="546" spans="1:8" s="92" customFormat="1" ht="23.25">
      <c r="A546" s="1101"/>
      <c r="B546" s="1109" t="s">
        <v>148</v>
      </c>
      <c r="C546" s="1112" t="s">
        <v>469</v>
      </c>
      <c r="D546" s="1112" t="s">
        <v>661</v>
      </c>
      <c r="E546" s="1112" t="s">
        <v>662</v>
      </c>
      <c r="F546" s="1115" t="s">
        <v>779</v>
      </c>
      <c r="G546" s="858" t="s">
        <v>164</v>
      </c>
      <c r="H546" s="1115" t="s">
        <v>1438</v>
      </c>
    </row>
    <row r="547" spans="1:8" s="92" customFormat="1" ht="23.25">
      <c r="A547" s="1101"/>
      <c r="B547" s="1110"/>
      <c r="C547" s="1113"/>
      <c r="D547" s="1113"/>
      <c r="E547" s="1113"/>
      <c r="F547" s="1116"/>
      <c r="G547" s="859" t="s">
        <v>165</v>
      </c>
      <c r="H547" s="1116"/>
    </row>
    <row r="548" spans="1:8" s="92" customFormat="1" ht="23.25">
      <c r="A548" s="1102"/>
      <c r="B548" s="1111"/>
      <c r="C548" s="1114"/>
      <c r="D548" s="1114"/>
      <c r="E548" s="1114"/>
      <c r="F548" s="1117"/>
      <c r="G548" s="860" t="s">
        <v>134</v>
      </c>
      <c r="H548" s="1117"/>
    </row>
    <row r="549" spans="1:8" s="92" customFormat="1" ht="46.5">
      <c r="A549" s="790" t="s">
        <v>1363</v>
      </c>
      <c r="B549" s="247"/>
      <c r="C549" s="247"/>
      <c r="D549" s="247"/>
      <c r="E549" s="247">
        <v>71000</v>
      </c>
      <c r="F549" s="247">
        <v>0</v>
      </c>
      <c r="G549" s="247"/>
      <c r="H549" s="247">
        <v>0</v>
      </c>
    </row>
    <row r="550" spans="1:8" s="92" customFormat="1" ht="46.5">
      <c r="A550" s="790" t="s">
        <v>1364</v>
      </c>
      <c r="B550" s="247"/>
      <c r="C550" s="247"/>
      <c r="D550" s="247"/>
      <c r="E550" s="247">
        <v>179000</v>
      </c>
      <c r="F550" s="247">
        <v>0</v>
      </c>
      <c r="G550" s="247"/>
      <c r="H550" s="247"/>
    </row>
    <row r="551" spans="1:8" s="92" customFormat="1" ht="46.5">
      <c r="A551" s="790" t="s">
        <v>745</v>
      </c>
      <c r="B551" s="247"/>
      <c r="C551" s="247"/>
      <c r="D551" s="247"/>
      <c r="E551" s="247">
        <v>0</v>
      </c>
      <c r="F551" s="247">
        <v>0</v>
      </c>
      <c r="G551" s="247"/>
      <c r="H551" s="247">
        <v>0</v>
      </c>
    </row>
    <row r="552" spans="1:8" s="92" customFormat="1">
      <c r="A552" s="790" t="s">
        <v>781</v>
      </c>
      <c r="B552" s="247"/>
      <c r="C552" s="247"/>
      <c r="D552" s="247">
        <v>444000</v>
      </c>
      <c r="E552" s="247"/>
      <c r="F552" s="247"/>
      <c r="G552" s="247"/>
      <c r="H552" s="247"/>
    </row>
    <row r="553" spans="1:8" s="92" customFormat="1" ht="46.5">
      <c r="A553" s="790" t="s">
        <v>1369</v>
      </c>
      <c r="B553" s="247"/>
      <c r="C553" s="247"/>
      <c r="D553" s="247"/>
      <c r="E553" s="247"/>
      <c r="F553" s="247">
        <v>1372000</v>
      </c>
      <c r="G553" s="247"/>
      <c r="H553" s="247"/>
    </row>
    <row r="554" spans="1:8" s="92" customFormat="1" ht="46.5">
      <c r="A554" s="790" t="s">
        <v>2431</v>
      </c>
      <c r="B554" s="247"/>
      <c r="C554" s="247"/>
      <c r="D554" s="247"/>
      <c r="E554" s="247"/>
      <c r="F554" s="247"/>
      <c r="G554" s="247">
        <v>100</v>
      </c>
      <c r="H554" s="247">
        <f>SUM(แผนงานการศึกษา!H531)</f>
        <v>50380</v>
      </c>
    </row>
    <row r="555" spans="1:8" s="92" customFormat="1" ht="46.5">
      <c r="A555" s="790" t="s">
        <v>2432</v>
      </c>
      <c r="B555" s="247"/>
      <c r="C555" s="247"/>
      <c r="D555" s="247"/>
      <c r="E555" s="247"/>
      <c r="F555" s="247"/>
      <c r="G555" s="247">
        <v>100</v>
      </c>
      <c r="H555" s="247">
        <f>SUM(แผนงานการศึกษา!H545)</f>
        <v>96000</v>
      </c>
    </row>
    <row r="556" spans="1:8" s="92" customFormat="1" ht="30.75" customHeight="1">
      <c r="A556" s="927" t="s">
        <v>2433</v>
      </c>
      <c r="B556" s="247"/>
      <c r="C556" s="247"/>
      <c r="D556" s="247"/>
      <c r="E556" s="247"/>
      <c r="F556" s="247"/>
      <c r="G556" s="247">
        <v>100</v>
      </c>
      <c r="H556" s="247">
        <f>SUM(แผนงานการศึกษา!H557)</f>
        <v>200000</v>
      </c>
    </row>
    <row r="557" spans="1:8" s="92" customFormat="1" ht="23.25">
      <c r="A557" s="653" t="s">
        <v>380</v>
      </c>
      <c r="B557" s="617"/>
      <c r="C557" s="617"/>
      <c r="D557" s="617">
        <f>SUM(D543:D553)</f>
        <v>944000</v>
      </c>
      <c r="E557" s="617">
        <f>SUM(E543:E552)</f>
        <v>250000</v>
      </c>
      <c r="F557" s="617">
        <f>SUM(F543:F553)</f>
        <v>1372000</v>
      </c>
      <c r="G557" s="641">
        <f>SUM(H557-F557)*100/F557</f>
        <v>-74.753644314868808</v>
      </c>
      <c r="H557" s="617">
        <f>SUM(H554:H556)</f>
        <v>346380</v>
      </c>
    </row>
    <row r="558" spans="1:8" s="92" customFormat="1" ht="23.25">
      <c r="A558" s="234" t="s">
        <v>215</v>
      </c>
      <c r="B558" s="261">
        <f>SUM(B540,B557)</f>
        <v>224400</v>
      </c>
      <c r="C558" s="261">
        <f>SUM(C540,C557)</f>
        <v>10380</v>
      </c>
      <c r="D558" s="261">
        <f>SUM(D540,D557)</f>
        <v>1006994</v>
      </c>
      <c r="E558" s="261">
        <f>SUM(E540,E557)</f>
        <v>323110</v>
      </c>
      <c r="F558" s="261">
        <f>SUM(F540,F557)</f>
        <v>1394500</v>
      </c>
      <c r="G558" s="300">
        <f>SUM(H558-F558)*100/F558</f>
        <v>-68.334169953388312</v>
      </c>
      <c r="H558" s="261">
        <f>SUM(H540,H557)</f>
        <v>441580</v>
      </c>
    </row>
    <row r="559" spans="1:8" s="92" customFormat="1" ht="23.25">
      <c r="A559" s="47" t="s">
        <v>52</v>
      </c>
      <c r="B559" s="213"/>
      <c r="C559" s="213"/>
      <c r="D559" s="213"/>
      <c r="E559" s="213"/>
      <c r="F559" s="213"/>
      <c r="G559" s="279"/>
      <c r="H559" s="213"/>
    </row>
    <row r="560" spans="1:8" s="92" customFormat="1" ht="23.25">
      <c r="A560" s="47" t="s">
        <v>224</v>
      </c>
      <c r="B560" s="213"/>
      <c r="C560" s="213"/>
      <c r="D560" s="213"/>
      <c r="E560" s="213"/>
      <c r="F560" s="213"/>
      <c r="G560" s="213"/>
      <c r="H560" s="213"/>
    </row>
    <row r="561" spans="1:8" s="92" customFormat="1" ht="23.25">
      <c r="A561" s="47" t="s">
        <v>365</v>
      </c>
      <c r="B561" s="213"/>
      <c r="C561" s="213"/>
      <c r="D561" s="213"/>
      <c r="E561" s="213"/>
      <c r="F561" s="213"/>
      <c r="G561" s="213"/>
      <c r="H561" s="213"/>
    </row>
    <row r="562" spans="1:8" s="92" customFormat="1" ht="48">
      <c r="A562" s="103" t="s">
        <v>605</v>
      </c>
      <c r="B562" s="247">
        <v>1356000</v>
      </c>
      <c r="C562" s="247">
        <v>1348000</v>
      </c>
      <c r="D562" s="247">
        <v>1328000</v>
      </c>
      <c r="E562" s="247">
        <v>1336000</v>
      </c>
      <c r="F562" s="247">
        <v>1424000</v>
      </c>
      <c r="G562" s="247">
        <f>SUM(H562-F562)*100/F562</f>
        <v>8.1460674157303377</v>
      </c>
      <c r="H562" s="247">
        <f>SUM(แผนงานการศึกษา!H574)</f>
        <v>1540000</v>
      </c>
    </row>
    <row r="563" spans="1:8" s="92" customFormat="1">
      <c r="A563" s="287" t="s">
        <v>510</v>
      </c>
      <c r="B563" s="267">
        <v>188000</v>
      </c>
      <c r="C563" s="267">
        <v>188000</v>
      </c>
      <c r="D563" s="267">
        <v>188000</v>
      </c>
      <c r="E563" s="267">
        <v>216000</v>
      </c>
      <c r="F563" s="267">
        <v>328000</v>
      </c>
      <c r="G563" s="271">
        <f>SUM(H563-F563)*100/F563</f>
        <v>8.536585365853659</v>
      </c>
      <c r="H563" s="267">
        <f>SUM(แผนงานการศึกษา!H591)</f>
        <v>356000</v>
      </c>
    </row>
    <row r="564" spans="1:8">
      <c r="A564" s="1100"/>
      <c r="B564" s="1103" t="s">
        <v>55</v>
      </c>
      <c r="C564" s="1104"/>
      <c r="D564" s="1104"/>
      <c r="E564" s="1105"/>
      <c r="F564" s="1106" t="s">
        <v>12</v>
      </c>
      <c r="G564" s="1107"/>
      <c r="H564" s="1108"/>
    </row>
    <row r="565" spans="1:8">
      <c r="A565" s="1101"/>
      <c r="B565" s="1109" t="s">
        <v>148</v>
      </c>
      <c r="C565" s="1112" t="s">
        <v>469</v>
      </c>
      <c r="D565" s="1112" t="s">
        <v>661</v>
      </c>
      <c r="E565" s="1112" t="s">
        <v>662</v>
      </c>
      <c r="F565" s="1115" t="s">
        <v>779</v>
      </c>
      <c r="G565" s="858" t="s">
        <v>164</v>
      </c>
      <c r="H565" s="1115" t="s">
        <v>1438</v>
      </c>
    </row>
    <row r="566" spans="1:8">
      <c r="A566" s="1101"/>
      <c r="B566" s="1110"/>
      <c r="C566" s="1113"/>
      <c r="D566" s="1113"/>
      <c r="E566" s="1113"/>
      <c r="F566" s="1116"/>
      <c r="G566" s="859" t="s">
        <v>165</v>
      </c>
      <c r="H566" s="1116"/>
    </row>
    <row r="567" spans="1:8">
      <c r="A567" s="1102"/>
      <c r="B567" s="1111"/>
      <c r="C567" s="1114"/>
      <c r="D567" s="1114"/>
      <c r="E567" s="1114"/>
      <c r="F567" s="1117"/>
      <c r="G567" s="860" t="s">
        <v>134</v>
      </c>
      <c r="H567" s="1117"/>
    </row>
    <row r="568" spans="1:8" s="92" customFormat="1" ht="23.25">
      <c r="A568" s="260" t="s">
        <v>225</v>
      </c>
      <c r="B568" s="261">
        <f>SUM(B562:B563)</f>
        <v>1544000</v>
      </c>
      <c r="C568" s="261">
        <f>SUM(C562:C563)</f>
        <v>1536000</v>
      </c>
      <c r="D568" s="261">
        <f>SUM(D562:D563)</f>
        <v>1516000</v>
      </c>
      <c r="E568" s="261">
        <f>SUM(E562:E563)</f>
        <v>1552000</v>
      </c>
      <c r="F568" s="261">
        <f>SUM(F562:F563)</f>
        <v>1752000</v>
      </c>
      <c r="G568" s="300">
        <f>SUM(H568-F568)*100/F568</f>
        <v>8.2191780821917817</v>
      </c>
      <c r="H568" s="261">
        <f>SUM(H562:H563)</f>
        <v>1896000</v>
      </c>
    </row>
    <row r="569" spans="1:8" s="92" customFormat="1" ht="23.25">
      <c r="A569" s="307" t="s">
        <v>220</v>
      </c>
      <c r="B569" s="261">
        <f>SUM(B468,B531,B558,B568)</f>
        <v>3040123.46</v>
      </c>
      <c r="C569" s="261">
        <f>SUM(C468,C531,C558,C568)</f>
        <v>3046280.76</v>
      </c>
      <c r="D569" s="261">
        <f>SUM(D468,D531,D558,D568)</f>
        <v>3921057.94</v>
      </c>
      <c r="E569" s="261">
        <f>SUM(E468,E531,E558,E568)</f>
        <v>4312940.01</v>
      </c>
      <c r="F569" s="261">
        <f>SUM(F468,F531,F558,F568)</f>
        <v>6040470</v>
      </c>
      <c r="G569" s="300">
        <f>SUM(H569-F569)*100/F569</f>
        <v>-5.2153226487342872</v>
      </c>
      <c r="H569" s="261">
        <f>SUM(H468,H531,H558,H568)</f>
        <v>5725440</v>
      </c>
    </row>
    <row r="570" spans="1:8" s="92" customFormat="1" thickBot="1">
      <c r="A570" s="308" t="s">
        <v>221</v>
      </c>
      <c r="B570" s="278">
        <f>SUM(B451,B569)</f>
        <v>3412425.46</v>
      </c>
      <c r="C570" s="278">
        <f>SUM(C451,C569)</f>
        <v>3400702.76</v>
      </c>
      <c r="D570" s="278">
        <f>SUM(D451,D569)</f>
        <v>4361627.9399999995</v>
      </c>
      <c r="E570" s="278">
        <f>SUM(E451,E569)</f>
        <v>4698247.54</v>
      </c>
      <c r="F570" s="278">
        <f>SUM(F451,F569)</f>
        <v>6438955</v>
      </c>
      <c r="G570" s="438">
        <f>SUM(H570-F570)*100/F570</f>
        <v>-3.4839504236324061</v>
      </c>
      <c r="H570" s="278">
        <f>SUM(H451,H569)</f>
        <v>6214625</v>
      </c>
    </row>
    <row r="571" spans="1:8" ht="24.75" thickTop="1">
      <c r="A571" s="836" t="s">
        <v>62</v>
      </c>
      <c r="B571" s="159"/>
      <c r="C571" s="159"/>
      <c r="D571" s="159"/>
      <c r="E571" s="159"/>
      <c r="F571" s="213"/>
      <c r="G571" s="159"/>
      <c r="H571" s="213"/>
    </row>
    <row r="572" spans="1:8">
      <c r="A572" s="834" t="s">
        <v>81</v>
      </c>
      <c r="B572" s="159"/>
      <c r="C572" s="159"/>
      <c r="D572" s="159"/>
      <c r="E572" s="159"/>
      <c r="F572" s="213"/>
      <c r="G572" s="159"/>
      <c r="H572" s="213"/>
    </row>
    <row r="573" spans="1:8">
      <c r="A573" s="211" t="s">
        <v>54</v>
      </c>
      <c r="B573" s="39"/>
      <c r="C573" s="39"/>
      <c r="D573" s="39"/>
      <c r="E573" s="39"/>
      <c r="F573" s="224"/>
      <c r="G573" s="39"/>
      <c r="H573" s="224"/>
    </row>
    <row r="574" spans="1:8">
      <c r="A574" s="211" t="s">
        <v>389</v>
      </c>
      <c r="B574" s="39"/>
      <c r="C574" s="39"/>
      <c r="D574" s="39"/>
      <c r="E574" s="39"/>
      <c r="F574" s="224"/>
      <c r="G574" s="39"/>
      <c r="H574" s="224"/>
    </row>
    <row r="575" spans="1:8">
      <c r="A575" s="211" t="s">
        <v>94</v>
      </c>
      <c r="B575" s="39"/>
      <c r="C575" s="39"/>
      <c r="D575" s="39"/>
      <c r="E575" s="39"/>
      <c r="F575" s="224"/>
      <c r="G575" s="548"/>
      <c r="H575" s="224"/>
    </row>
    <row r="576" spans="1:8">
      <c r="A576" s="212" t="s">
        <v>289</v>
      </c>
      <c r="B576" s="224">
        <v>882304</v>
      </c>
      <c r="C576" s="224">
        <v>1021902.54</v>
      </c>
      <c r="D576" s="224">
        <v>1131163.1299999999</v>
      </c>
      <c r="E576" s="224">
        <v>1095290</v>
      </c>
      <c r="F576" s="224">
        <v>1594920</v>
      </c>
      <c r="G576" s="247">
        <f>SUM(H576-F576)*100/F576</f>
        <v>-5.4548190504852911</v>
      </c>
      <c r="H576" s="224">
        <f>SUM(แผนงานสาธารณสุข!H6)</f>
        <v>1507920</v>
      </c>
    </row>
    <row r="577" spans="1:8">
      <c r="A577" s="212" t="s">
        <v>200</v>
      </c>
      <c r="B577" s="224"/>
      <c r="C577" s="224"/>
      <c r="D577" s="224"/>
      <c r="E577" s="224"/>
      <c r="F577" s="224"/>
      <c r="G577" s="549"/>
      <c r="H577" s="224"/>
    </row>
    <row r="578" spans="1:8">
      <c r="A578" s="309" t="s">
        <v>369</v>
      </c>
      <c r="B578" s="224">
        <v>16955</v>
      </c>
      <c r="C578" s="224">
        <v>0</v>
      </c>
      <c r="D578" s="224">
        <v>0</v>
      </c>
      <c r="E578" s="224"/>
      <c r="F578" s="224">
        <v>0</v>
      </c>
      <c r="G578" s="247"/>
      <c r="H578" s="224">
        <v>0</v>
      </c>
    </row>
    <row r="579" spans="1:8">
      <c r="A579" s="309" t="s">
        <v>370</v>
      </c>
      <c r="B579" s="224">
        <v>0</v>
      </c>
      <c r="C579" s="224">
        <v>0</v>
      </c>
      <c r="D579" s="224">
        <v>0</v>
      </c>
      <c r="E579" s="224"/>
      <c r="F579" s="224">
        <v>0</v>
      </c>
      <c r="G579" s="247"/>
      <c r="H579" s="224">
        <v>0</v>
      </c>
    </row>
    <row r="580" spans="1:8">
      <c r="A580" s="212" t="s">
        <v>311</v>
      </c>
      <c r="B580" s="224">
        <v>42000</v>
      </c>
      <c r="C580" s="224">
        <v>42000</v>
      </c>
      <c r="D580" s="224">
        <v>55500</v>
      </c>
      <c r="E580" s="224">
        <v>60000</v>
      </c>
      <c r="F580" s="224">
        <v>60000</v>
      </c>
      <c r="G580" s="247">
        <f>SUM(H580-F580)*100/F580</f>
        <v>0</v>
      </c>
      <c r="H580" s="224">
        <f>SUM(แผนงานสาธารณสุข!H26)</f>
        <v>60000</v>
      </c>
    </row>
    <row r="581" spans="1:8">
      <c r="A581" s="225" t="s">
        <v>312</v>
      </c>
      <c r="B581" s="224">
        <v>135480</v>
      </c>
      <c r="C581" s="224">
        <v>144630</v>
      </c>
      <c r="D581" s="224">
        <v>172270</v>
      </c>
      <c r="E581" s="224">
        <v>179940</v>
      </c>
      <c r="F581" s="224">
        <v>192360</v>
      </c>
      <c r="G581" s="247">
        <f>SUM(H581-F581)*100/F581</f>
        <v>5.8016219588271989</v>
      </c>
      <c r="H581" s="224">
        <f>SUM(แผนงานสาธารณสุข!H43)</f>
        <v>203520</v>
      </c>
    </row>
    <row r="582" spans="1:8">
      <c r="A582" s="225" t="s">
        <v>360</v>
      </c>
      <c r="B582" s="224"/>
      <c r="C582" s="224"/>
      <c r="D582" s="224"/>
      <c r="E582" s="224"/>
      <c r="F582" s="224"/>
      <c r="G582" s="247"/>
      <c r="H582" s="224"/>
    </row>
    <row r="583" spans="1:8">
      <c r="A583" s="305" t="s">
        <v>782</v>
      </c>
      <c r="B583" s="224">
        <v>11940</v>
      </c>
      <c r="C583" s="224">
        <v>11130</v>
      </c>
      <c r="D583" s="224">
        <v>645</v>
      </c>
      <c r="E583" s="224"/>
      <c r="F583" s="224">
        <v>0</v>
      </c>
      <c r="G583" s="247"/>
      <c r="H583" s="224"/>
    </row>
    <row r="584" spans="1:8">
      <c r="A584" s="305" t="s">
        <v>313</v>
      </c>
      <c r="B584" s="224">
        <v>575830</v>
      </c>
      <c r="C584" s="224">
        <v>271960</v>
      </c>
      <c r="D584" s="224">
        <v>221420</v>
      </c>
      <c r="E584" s="224">
        <v>139160</v>
      </c>
      <c r="F584" s="224">
        <v>259800</v>
      </c>
      <c r="G584" s="247">
        <f>SUM(H584-F584)*100/F584</f>
        <v>-42.170900692840647</v>
      </c>
      <c r="H584" s="224">
        <f>SUM(แผนงานสาธารณสุข!H52)</f>
        <v>150240</v>
      </c>
    </row>
    <row r="585" spans="1:8">
      <c r="A585" s="228" t="s">
        <v>361</v>
      </c>
      <c r="B585" s="266">
        <v>304255</v>
      </c>
      <c r="C585" s="266">
        <v>40820</v>
      </c>
      <c r="D585" s="266">
        <v>30335</v>
      </c>
      <c r="E585" s="266">
        <v>20205</v>
      </c>
      <c r="F585" s="266">
        <v>38940</v>
      </c>
      <c r="G585" s="267">
        <f>SUM(H585-F585)*100/F585</f>
        <v>-74.576271186440678</v>
      </c>
      <c r="H585" s="266">
        <f>SUM(แผนงานสาธารณสุข!H62)</f>
        <v>9900</v>
      </c>
    </row>
    <row r="586" spans="1:8">
      <c r="A586" s="234" t="s">
        <v>655</v>
      </c>
      <c r="B586" s="261">
        <f>SUM(B576:B585)</f>
        <v>1968764</v>
      </c>
      <c r="C586" s="261">
        <f>SUM(C576:C585)</f>
        <v>1532442.54</v>
      </c>
      <c r="D586" s="261">
        <f>SUM(D576:D585)</f>
        <v>1611333.13</v>
      </c>
      <c r="E586" s="261">
        <f>SUM(E576:E585)</f>
        <v>1494595</v>
      </c>
      <c r="F586" s="261">
        <f>SUM(F576:F585)</f>
        <v>2146020</v>
      </c>
      <c r="G586" s="300">
        <f>SUM(H586-F586)*100/F586</f>
        <v>-9.9924511421142395</v>
      </c>
      <c r="H586" s="261">
        <f>SUM(H576:H585)</f>
        <v>1931580</v>
      </c>
    </row>
    <row r="587" spans="1:8">
      <c r="A587" s="234" t="s">
        <v>210</v>
      </c>
      <c r="B587" s="261">
        <f>SUM(B586)</f>
        <v>1968764</v>
      </c>
      <c r="C587" s="261">
        <f>SUM(C586)</f>
        <v>1532442.54</v>
      </c>
      <c r="D587" s="261">
        <f>SUM(D586)</f>
        <v>1611333.13</v>
      </c>
      <c r="E587" s="261">
        <f>SUM(E586)</f>
        <v>1494595</v>
      </c>
      <c r="F587" s="261">
        <f>SUM(F586)</f>
        <v>2146020</v>
      </c>
      <c r="G587" s="300">
        <f>SUM(H587-F587)*100/F587</f>
        <v>-9.9924511421142395</v>
      </c>
      <c r="H587" s="261">
        <f>SUM(H586)</f>
        <v>1931580</v>
      </c>
    </row>
    <row r="588" spans="1:8">
      <c r="A588" s="237"/>
      <c r="B588" s="263"/>
      <c r="C588" s="263"/>
      <c r="D588" s="263"/>
      <c r="E588" s="263"/>
      <c r="F588" s="263"/>
      <c r="G588" s="624"/>
      <c r="H588" s="263"/>
    </row>
    <row r="589" spans="1:8">
      <c r="A589" s="1100"/>
      <c r="B589" s="1103" t="s">
        <v>55</v>
      </c>
      <c r="C589" s="1104"/>
      <c r="D589" s="1104"/>
      <c r="E589" s="1105"/>
      <c r="F589" s="1106" t="s">
        <v>12</v>
      </c>
      <c r="G589" s="1107"/>
      <c r="H589" s="1108"/>
    </row>
    <row r="590" spans="1:8">
      <c r="A590" s="1101"/>
      <c r="B590" s="1109" t="s">
        <v>148</v>
      </c>
      <c r="C590" s="1112" t="s">
        <v>469</v>
      </c>
      <c r="D590" s="1112" t="s">
        <v>661</v>
      </c>
      <c r="E590" s="1112" t="s">
        <v>662</v>
      </c>
      <c r="F590" s="1115" t="s">
        <v>779</v>
      </c>
      <c r="G590" s="858" t="s">
        <v>164</v>
      </c>
      <c r="H590" s="1115" t="s">
        <v>1438</v>
      </c>
    </row>
    <row r="591" spans="1:8">
      <c r="A591" s="1101"/>
      <c r="B591" s="1110"/>
      <c r="C591" s="1113"/>
      <c r="D591" s="1113"/>
      <c r="E591" s="1113"/>
      <c r="F591" s="1116"/>
      <c r="G591" s="859" t="s">
        <v>165</v>
      </c>
      <c r="H591" s="1116"/>
    </row>
    <row r="592" spans="1:8">
      <c r="A592" s="1102"/>
      <c r="B592" s="1111"/>
      <c r="C592" s="1114"/>
      <c r="D592" s="1114"/>
      <c r="E592" s="1114"/>
      <c r="F592" s="1117"/>
      <c r="G592" s="860" t="s">
        <v>134</v>
      </c>
      <c r="H592" s="1117"/>
    </row>
    <row r="593" spans="1:8">
      <c r="A593" s="245" t="s">
        <v>132</v>
      </c>
      <c r="B593" s="236"/>
      <c r="C593" s="236"/>
      <c r="D593" s="236"/>
      <c r="E593" s="236"/>
      <c r="F593" s="236"/>
      <c r="G593" s="236"/>
      <c r="H593" s="236"/>
    </row>
    <row r="594" spans="1:8">
      <c r="A594" s="241" t="s">
        <v>390</v>
      </c>
      <c r="B594" s="224"/>
      <c r="C594" s="224"/>
      <c r="D594" s="224"/>
      <c r="E594" s="224"/>
      <c r="F594" s="224"/>
      <c r="G594" s="224"/>
      <c r="H594" s="224"/>
    </row>
    <row r="595" spans="1:8">
      <c r="A595" s="241" t="s">
        <v>3</v>
      </c>
      <c r="B595" s="224"/>
      <c r="C595" s="224"/>
      <c r="D595" s="224"/>
      <c r="E595" s="224"/>
      <c r="F595" s="224"/>
      <c r="G595" s="224"/>
      <c r="H595" s="224"/>
    </row>
    <row r="596" spans="1:8" ht="48">
      <c r="A596" s="225" t="s">
        <v>269</v>
      </c>
      <c r="B596" s="224"/>
      <c r="C596" s="224"/>
      <c r="D596" s="224"/>
      <c r="E596" s="224"/>
      <c r="F596" s="224"/>
      <c r="G596" s="224"/>
      <c r="H596" s="224"/>
    </row>
    <row r="597" spans="1:8">
      <c r="A597" s="310" t="s">
        <v>511</v>
      </c>
      <c r="B597" s="224">
        <v>208000</v>
      </c>
      <c r="C597" s="224">
        <v>173420</v>
      </c>
      <c r="D597" s="224">
        <v>76350</v>
      </c>
      <c r="E597" s="224"/>
      <c r="F597" s="224">
        <v>65790</v>
      </c>
      <c r="G597" s="247">
        <f t="shared" ref="G597:G602" si="11">SUM(H597-F597)*100/F597</f>
        <v>17.905456756345949</v>
      </c>
      <c r="H597" s="224">
        <f>SUM(แผนงานสาธารณสุข!H92)</f>
        <v>77570</v>
      </c>
    </row>
    <row r="598" spans="1:8">
      <c r="A598" s="225" t="s">
        <v>306</v>
      </c>
      <c r="B598" s="224">
        <v>43180</v>
      </c>
      <c r="C598" s="224">
        <v>21040</v>
      </c>
      <c r="D598" s="224">
        <v>0</v>
      </c>
      <c r="E598" s="224"/>
      <c r="F598" s="224">
        <v>20000</v>
      </c>
      <c r="G598" s="247">
        <f t="shared" si="11"/>
        <v>-50</v>
      </c>
      <c r="H598" s="224">
        <f>SUM(แผนงานสาธารณสุข!H108)</f>
        <v>10000</v>
      </c>
    </row>
    <row r="599" spans="1:8">
      <c r="A599" s="232" t="s">
        <v>307</v>
      </c>
      <c r="B599" s="224">
        <v>42000</v>
      </c>
      <c r="C599" s="224">
        <v>42000</v>
      </c>
      <c r="D599" s="224">
        <v>42000</v>
      </c>
      <c r="E599" s="224">
        <v>42000</v>
      </c>
      <c r="F599" s="224">
        <v>69600</v>
      </c>
      <c r="G599" s="247">
        <f t="shared" si="11"/>
        <v>0</v>
      </c>
      <c r="H599" s="224">
        <f>SUM(แผนงานสาธารณสุข!H117)</f>
        <v>69600</v>
      </c>
    </row>
    <row r="600" spans="1:8">
      <c r="A600" s="232" t="s">
        <v>308</v>
      </c>
      <c r="B600" s="224">
        <v>9276</v>
      </c>
      <c r="C600" s="224">
        <v>11838</v>
      </c>
      <c r="D600" s="224">
        <v>38231</v>
      </c>
      <c r="E600" s="224">
        <v>44750</v>
      </c>
      <c r="F600" s="224">
        <v>75000</v>
      </c>
      <c r="G600" s="247">
        <f t="shared" si="11"/>
        <v>0</v>
      </c>
      <c r="H600" s="224">
        <f>SUM(แผนงานสาธารณสุข!H126)</f>
        <v>75000</v>
      </c>
    </row>
    <row r="601" spans="1:8">
      <c r="A601" s="337" t="s">
        <v>309</v>
      </c>
      <c r="B601" s="281">
        <v>0</v>
      </c>
      <c r="C601" s="281">
        <v>0</v>
      </c>
      <c r="D601" s="281">
        <v>0</v>
      </c>
      <c r="E601" s="281"/>
      <c r="F601" s="281">
        <v>0</v>
      </c>
      <c r="G601" s="271"/>
      <c r="H601" s="281">
        <v>0</v>
      </c>
    </row>
    <row r="602" spans="1:8">
      <c r="A602" s="260" t="s">
        <v>501</v>
      </c>
      <c r="B602" s="261">
        <f>SUM(B597:B601)</f>
        <v>302456</v>
      </c>
      <c r="C602" s="261">
        <f>SUM(C597:C601)</f>
        <v>248298</v>
      </c>
      <c r="D602" s="261">
        <f>SUM(D597:D601)</f>
        <v>156581</v>
      </c>
      <c r="E602" s="261">
        <f>SUM(E597:E601)</f>
        <v>86750</v>
      </c>
      <c r="F602" s="261">
        <f>SUM(F597:F601)</f>
        <v>230390</v>
      </c>
      <c r="G602" s="300">
        <f t="shared" si="11"/>
        <v>0.77260297755978991</v>
      </c>
      <c r="H602" s="261">
        <f>SUM(H597:H601)</f>
        <v>232170</v>
      </c>
    </row>
    <row r="603" spans="1:8">
      <c r="A603" s="245" t="s">
        <v>9</v>
      </c>
      <c r="B603" s="270"/>
      <c r="C603" s="270"/>
      <c r="D603" s="270"/>
      <c r="E603" s="270"/>
      <c r="F603" s="236"/>
      <c r="G603" s="270"/>
      <c r="H603" s="236"/>
    </row>
    <row r="604" spans="1:8">
      <c r="A604" s="241" t="s">
        <v>476</v>
      </c>
      <c r="B604" s="39"/>
      <c r="C604" s="39"/>
      <c r="D604" s="39"/>
      <c r="E604" s="39"/>
      <c r="F604" s="224"/>
      <c r="G604" s="39"/>
      <c r="H604" s="224"/>
    </row>
    <row r="605" spans="1:8">
      <c r="A605" s="232" t="s">
        <v>407</v>
      </c>
      <c r="B605" s="224">
        <v>2362</v>
      </c>
      <c r="C605" s="224">
        <v>8549</v>
      </c>
      <c r="D605" s="224">
        <v>1126</v>
      </c>
      <c r="E605" s="224">
        <v>15752</v>
      </c>
      <c r="F605" s="224">
        <v>30000</v>
      </c>
      <c r="G605" s="247">
        <f>SUM(H605-F605)*100/F605</f>
        <v>0</v>
      </c>
      <c r="H605" s="224">
        <f>SUM(แผนงานสาธารณสุข!H141)</f>
        <v>30000</v>
      </c>
    </row>
    <row r="606" spans="1:8">
      <c r="A606" s="232" t="s">
        <v>408</v>
      </c>
      <c r="B606" s="224">
        <v>865162.31</v>
      </c>
      <c r="C606" s="224">
        <v>1550731.41</v>
      </c>
      <c r="D606" s="224">
        <v>1662267.5</v>
      </c>
      <c r="E606" s="224">
        <v>1894594.47</v>
      </c>
      <c r="F606" s="224">
        <v>2040000</v>
      </c>
      <c r="G606" s="247">
        <f>SUM(H606-F606)*100/F606</f>
        <v>0.58823529411764708</v>
      </c>
      <c r="H606" s="224">
        <f>SUM(แผนงานสาธารณสุข!H154)</f>
        <v>2052000</v>
      </c>
    </row>
    <row r="607" spans="1:8">
      <c r="A607" s="241" t="s">
        <v>410</v>
      </c>
      <c r="B607" s="224"/>
      <c r="C607" s="224"/>
      <c r="D607" s="224"/>
      <c r="E607" s="224"/>
      <c r="F607" s="224"/>
      <c r="G607" s="247"/>
      <c r="H607" s="224"/>
    </row>
    <row r="608" spans="1:8">
      <c r="A608" s="232" t="s">
        <v>542</v>
      </c>
      <c r="B608" s="224"/>
      <c r="C608" s="224"/>
      <c r="D608" s="224"/>
      <c r="E608" s="224">
        <v>10775</v>
      </c>
      <c r="F608" s="224">
        <v>40000</v>
      </c>
      <c r="G608" s="247">
        <v>100</v>
      </c>
      <c r="H608" s="224">
        <f>SUM(แผนงานสาธารณสุข!H164)</f>
        <v>40000</v>
      </c>
    </row>
    <row r="609" spans="1:8" ht="47.25">
      <c r="A609" s="246" t="s">
        <v>477</v>
      </c>
      <c r="B609" s="224"/>
      <c r="C609" s="224"/>
      <c r="D609" s="224"/>
      <c r="E609" s="224"/>
      <c r="F609" s="224"/>
      <c r="G609" s="224"/>
      <c r="H609" s="224"/>
    </row>
    <row r="610" spans="1:8">
      <c r="A610" s="232" t="s">
        <v>478</v>
      </c>
      <c r="B610" s="224">
        <v>27772</v>
      </c>
      <c r="C610" s="224">
        <v>45176</v>
      </c>
      <c r="D610" s="224">
        <v>86131</v>
      </c>
      <c r="E610" s="224">
        <v>21064</v>
      </c>
      <c r="F610" s="224">
        <v>60000</v>
      </c>
      <c r="G610" s="247">
        <f>SUM(H610-F610)*100/F610</f>
        <v>-16.666666666666668</v>
      </c>
      <c r="H610" s="224">
        <f>SUM(แผนงานสาธารณสุข!H177)</f>
        <v>50000</v>
      </c>
    </row>
    <row r="611" spans="1:8">
      <c r="A611" s="680" t="s">
        <v>513</v>
      </c>
      <c r="B611" s="281"/>
      <c r="C611" s="281"/>
      <c r="D611" s="281"/>
      <c r="E611" s="281"/>
      <c r="F611" s="281"/>
      <c r="G611" s="281"/>
      <c r="H611" s="281"/>
    </row>
    <row r="612" spans="1:8">
      <c r="A612" s="1100"/>
      <c r="B612" s="1103" t="s">
        <v>55</v>
      </c>
      <c r="C612" s="1104"/>
      <c r="D612" s="1104"/>
      <c r="E612" s="1105"/>
      <c r="F612" s="1106" t="s">
        <v>12</v>
      </c>
      <c r="G612" s="1107"/>
      <c r="H612" s="1108"/>
    </row>
    <row r="613" spans="1:8">
      <c r="A613" s="1101"/>
      <c r="B613" s="1109" t="s">
        <v>148</v>
      </c>
      <c r="C613" s="1112" t="s">
        <v>469</v>
      </c>
      <c r="D613" s="1112" t="s">
        <v>661</v>
      </c>
      <c r="E613" s="1112" t="s">
        <v>662</v>
      </c>
      <c r="F613" s="1115" t="s">
        <v>779</v>
      </c>
      <c r="G613" s="858" t="s">
        <v>164</v>
      </c>
      <c r="H613" s="1115" t="s">
        <v>1438</v>
      </c>
    </row>
    <row r="614" spans="1:8">
      <c r="A614" s="1101"/>
      <c r="B614" s="1110"/>
      <c r="C614" s="1113"/>
      <c r="D614" s="1113"/>
      <c r="E614" s="1113"/>
      <c r="F614" s="1116"/>
      <c r="G614" s="859" t="s">
        <v>165</v>
      </c>
      <c r="H614" s="1116"/>
    </row>
    <row r="615" spans="1:8">
      <c r="A615" s="1102"/>
      <c r="B615" s="1111"/>
      <c r="C615" s="1114"/>
      <c r="D615" s="1114"/>
      <c r="E615" s="1114"/>
      <c r="F615" s="1117"/>
      <c r="G615" s="860" t="s">
        <v>134</v>
      </c>
      <c r="H615" s="1117"/>
    </row>
    <row r="616" spans="1:8">
      <c r="A616" s="233" t="s">
        <v>480</v>
      </c>
      <c r="B616" s="266">
        <v>68210</v>
      </c>
      <c r="C616" s="266">
        <v>91690</v>
      </c>
      <c r="D616" s="266">
        <v>58560</v>
      </c>
      <c r="E616" s="266">
        <v>220305</v>
      </c>
      <c r="F616" s="266">
        <v>120000</v>
      </c>
      <c r="G616" s="267">
        <f>SUM(H616-F616)*100/F616</f>
        <v>16.666666666666668</v>
      </c>
      <c r="H616" s="266">
        <f>SUM(แผนงานสาธารณสุข!H188)</f>
        <v>140000</v>
      </c>
    </row>
    <row r="617" spans="1:8">
      <c r="A617" s="234" t="s">
        <v>500</v>
      </c>
      <c r="B617" s="261">
        <f>SUM(B605:B616)</f>
        <v>963506.31</v>
      </c>
      <c r="C617" s="261">
        <f>SUM(C605:C616)</f>
        <v>1696146.41</v>
      </c>
      <c r="D617" s="261">
        <f>SUM(D605:D616)</f>
        <v>1808084.5</v>
      </c>
      <c r="E617" s="261">
        <f>SUM(E605:E616)</f>
        <v>2162490.4699999997</v>
      </c>
      <c r="F617" s="261">
        <f>SUM(F603:F616)</f>
        <v>2290000</v>
      </c>
      <c r="G617" s="300">
        <f>SUM(H617-F617)*100/F617</f>
        <v>0.9606986899563319</v>
      </c>
      <c r="H617" s="261">
        <f>SUM(H605:H616)</f>
        <v>2312000</v>
      </c>
    </row>
    <row r="618" spans="1:8">
      <c r="A618" s="241" t="s">
        <v>20</v>
      </c>
      <c r="B618" s="224"/>
      <c r="C618" s="224"/>
      <c r="D618" s="224"/>
      <c r="E618" s="224"/>
      <c r="F618" s="224"/>
      <c r="G618" s="283"/>
      <c r="H618" s="224"/>
    </row>
    <row r="619" spans="1:8">
      <c r="A619" s="232" t="s">
        <v>281</v>
      </c>
      <c r="B619" s="224">
        <v>19058</v>
      </c>
      <c r="C619" s="224">
        <v>19042</v>
      </c>
      <c r="D619" s="224">
        <v>29463</v>
      </c>
      <c r="E619" s="224">
        <v>18715</v>
      </c>
      <c r="F619" s="224">
        <v>30000</v>
      </c>
      <c r="G619" s="247">
        <f t="shared" ref="G619:G630" si="12">SUM(H619-F619)*100/F619</f>
        <v>0</v>
      </c>
      <c r="H619" s="224">
        <f>SUM(แผนงานสาธารณสุข!H209)</f>
        <v>30000</v>
      </c>
    </row>
    <row r="620" spans="1:8">
      <c r="A620" s="39" t="s">
        <v>327</v>
      </c>
      <c r="B620" s="224">
        <v>4785</v>
      </c>
      <c r="C620" s="224">
        <v>4220</v>
      </c>
      <c r="D620" s="224">
        <v>5000</v>
      </c>
      <c r="E620" s="224">
        <v>4250</v>
      </c>
      <c r="F620" s="224">
        <v>5000</v>
      </c>
      <c r="G620" s="247">
        <f t="shared" si="12"/>
        <v>0</v>
      </c>
      <c r="H620" s="224">
        <f>SUM(แผนงานสาธารณสุข!H235)</f>
        <v>5000</v>
      </c>
    </row>
    <row r="621" spans="1:8">
      <c r="A621" s="39" t="s">
        <v>294</v>
      </c>
      <c r="B621" s="224">
        <v>9836</v>
      </c>
      <c r="C621" s="224">
        <v>9105</v>
      </c>
      <c r="D621" s="224">
        <v>4520</v>
      </c>
      <c r="E621" s="224">
        <v>9135</v>
      </c>
      <c r="F621" s="224">
        <v>20000</v>
      </c>
      <c r="G621" s="247">
        <f t="shared" si="12"/>
        <v>0</v>
      </c>
      <c r="H621" s="224">
        <f>SUM(แผนงานสาธารณสุข!H258)</f>
        <v>20000</v>
      </c>
    </row>
    <row r="622" spans="1:8">
      <c r="A622" s="39" t="s">
        <v>371</v>
      </c>
      <c r="B622" s="224">
        <v>52252</v>
      </c>
      <c r="C622" s="224">
        <v>25713</v>
      </c>
      <c r="D622" s="224">
        <v>10925</v>
      </c>
      <c r="E622" s="224">
        <v>20479</v>
      </c>
      <c r="F622" s="224">
        <v>20000</v>
      </c>
      <c r="G622" s="247">
        <f t="shared" si="12"/>
        <v>50</v>
      </c>
      <c r="H622" s="224">
        <f>SUM(แผนงานสาธารณสุข!H282)</f>
        <v>30000</v>
      </c>
    </row>
    <row r="623" spans="1:8">
      <c r="A623" s="39" t="s">
        <v>372</v>
      </c>
      <c r="B623" s="224">
        <v>29060</v>
      </c>
      <c r="C623" s="224">
        <v>0</v>
      </c>
      <c r="D623" s="224">
        <v>0</v>
      </c>
      <c r="E623" s="224">
        <v>59200</v>
      </c>
      <c r="F623" s="224">
        <v>20000</v>
      </c>
      <c r="G623" s="247">
        <f t="shared" si="12"/>
        <v>0</v>
      </c>
      <c r="H623" s="224">
        <f>SUM(แผนงานสาธารณสุข!H305)</f>
        <v>20000</v>
      </c>
    </row>
    <row r="624" spans="1:8">
      <c r="A624" s="39" t="s">
        <v>514</v>
      </c>
      <c r="B624" s="224">
        <v>142435</v>
      </c>
      <c r="C624" s="224">
        <v>140560</v>
      </c>
      <c r="D624" s="224">
        <v>141770</v>
      </c>
      <c r="E624" s="224">
        <v>138830</v>
      </c>
      <c r="F624" s="224">
        <v>150000</v>
      </c>
      <c r="G624" s="247">
        <f t="shared" si="12"/>
        <v>0</v>
      </c>
      <c r="H624" s="224">
        <f>SUM(แผนงานสาธารณสุข!H329)</f>
        <v>150000</v>
      </c>
    </row>
    <row r="625" spans="1:8">
      <c r="A625" s="39" t="s">
        <v>515</v>
      </c>
      <c r="B625" s="224">
        <v>36848</v>
      </c>
      <c r="C625" s="224">
        <v>20082</v>
      </c>
      <c r="D625" s="224">
        <v>21690</v>
      </c>
      <c r="E625" s="224">
        <v>12970</v>
      </c>
      <c r="F625" s="224">
        <v>20000</v>
      </c>
      <c r="G625" s="247">
        <f t="shared" si="12"/>
        <v>0</v>
      </c>
      <c r="H625" s="224">
        <f>SUM(แผนงานสาธารณสุข!H347)</f>
        <v>20000</v>
      </c>
    </row>
    <row r="626" spans="1:8">
      <c r="A626" s="39" t="s">
        <v>373</v>
      </c>
      <c r="B626" s="224">
        <v>600</v>
      </c>
      <c r="C626" s="224">
        <v>0</v>
      </c>
      <c r="D626" s="224">
        <v>0</v>
      </c>
      <c r="E626" s="224"/>
      <c r="F626" s="224">
        <v>5000</v>
      </c>
      <c r="G626" s="247">
        <f t="shared" si="12"/>
        <v>0</v>
      </c>
      <c r="H626" s="224">
        <f>SUM(แผนงานสาธารณสุข!H362)</f>
        <v>5000</v>
      </c>
    </row>
    <row r="627" spans="1:8" s="313" customFormat="1">
      <c r="A627" s="225" t="s">
        <v>374</v>
      </c>
      <c r="B627" s="311">
        <v>23600</v>
      </c>
      <c r="C627" s="311">
        <v>10300</v>
      </c>
      <c r="D627" s="311">
        <v>2760</v>
      </c>
      <c r="E627" s="311">
        <v>8180</v>
      </c>
      <c r="F627" s="311">
        <v>30000</v>
      </c>
      <c r="G627" s="247">
        <f t="shared" si="12"/>
        <v>0</v>
      </c>
      <c r="H627" s="311">
        <f>SUM(แผนงานสาธารณสุข!H382)</f>
        <v>30000</v>
      </c>
    </row>
    <row r="628" spans="1:8" s="313" customFormat="1">
      <c r="A628" s="225" t="s">
        <v>375</v>
      </c>
      <c r="B628" s="311">
        <v>31340</v>
      </c>
      <c r="C628" s="311">
        <v>36237</v>
      </c>
      <c r="D628" s="311">
        <v>23510</v>
      </c>
      <c r="E628" s="311">
        <v>37200</v>
      </c>
      <c r="F628" s="311">
        <v>30000</v>
      </c>
      <c r="G628" s="247">
        <f t="shared" si="12"/>
        <v>66.666666666666671</v>
      </c>
      <c r="H628" s="312">
        <f>SUM(แผนงานสาธารณสุข!H394)</f>
        <v>50000</v>
      </c>
    </row>
    <row r="629" spans="1:8" s="313" customFormat="1">
      <c r="A629" s="298" t="s">
        <v>376</v>
      </c>
      <c r="B629" s="498">
        <v>50000</v>
      </c>
      <c r="C629" s="498">
        <v>50000</v>
      </c>
      <c r="D629" s="498">
        <v>0</v>
      </c>
      <c r="E629" s="498">
        <v>54200</v>
      </c>
      <c r="F629" s="498">
        <v>40000</v>
      </c>
      <c r="G629" s="271">
        <f t="shared" si="12"/>
        <v>25</v>
      </c>
      <c r="H629" s="499">
        <f>SUM(แผนงานสาธารณสุข!H423)</f>
        <v>50000</v>
      </c>
    </row>
    <row r="630" spans="1:8">
      <c r="A630" s="260" t="s">
        <v>499</v>
      </c>
      <c r="B630" s="261">
        <f>SUM(B619:B629)</f>
        <v>399814</v>
      </c>
      <c r="C630" s="261">
        <f>SUM(C619:C629)</f>
        <v>315259</v>
      </c>
      <c r="D630" s="261">
        <f>SUM(D619:D629)</f>
        <v>239638</v>
      </c>
      <c r="E630" s="261">
        <f>SUM(E619:E629)</f>
        <v>363159</v>
      </c>
      <c r="F630" s="261">
        <f>SUM(F619:F629)</f>
        <v>370000</v>
      </c>
      <c r="G630" s="300">
        <f t="shared" si="12"/>
        <v>10.810810810810811</v>
      </c>
      <c r="H630" s="261">
        <f>SUM(H619:H629)</f>
        <v>410000</v>
      </c>
    </row>
    <row r="631" spans="1:8">
      <c r="A631" s="241" t="s">
        <v>207</v>
      </c>
      <c r="B631" s="224"/>
      <c r="C631" s="224"/>
      <c r="D631" s="224"/>
      <c r="E631" s="224"/>
      <c r="F631" s="224"/>
      <c r="G631" s="236"/>
      <c r="H631" s="224"/>
    </row>
    <row r="632" spans="1:8">
      <c r="A632" s="241" t="s">
        <v>21</v>
      </c>
      <c r="B632" s="224"/>
      <c r="C632" s="224"/>
      <c r="D632" s="224"/>
      <c r="E632" s="224"/>
      <c r="F632" s="224"/>
      <c r="G632" s="224"/>
      <c r="H632" s="224"/>
    </row>
    <row r="633" spans="1:8">
      <c r="A633" s="286" t="s">
        <v>214</v>
      </c>
      <c r="B633" s="266"/>
      <c r="C633" s="266"/>
      <c r="D633" s="266"/>
      <c r="E633" s="266"/>
      <c r="F633" s="266"/>
      <c r="G633" s="266"/>
      <c r="H633" s="266"/>
    </row>
    <row r="634" spans="1:8">
      <c r="A634" s="260" t="s">
        <v>502</v>
      </c>
      <c r="B634" s="261"/>
      <c r="C634" s="261"/>
      <c r="D634" s="261"/>
      <c r="E634" s="261"/>
      <c r="F634" s="261">
        <v>0</v>
      </c>
      <c r="G634" s="261"/>
      <c r="H634" s="261">
        <v>0</v>
      </c>
    </row>
    <row r="635" spans="1:8">
      <c r="A635" s="260" t="s">
        <v>211</v>
      </c>
      <c r="B635" s="261">
        <f>SUM(B602,B617,B630,B634)</f>
        <v>1665776.31</v>
      </c>
      <c r="C635" s="261">
        <f>SUM(C602,C617,C630,C634)</f>
        <v>2259703.41</v>
      </c>
      <c r="D635" s="261">
        <f>SUM(D602,D617,D630,D634)</f>
        <v>2204303.5</v>
      </c>
      <c r="E635" s="261">
        <f>SUM(E602,E617,E630,E634)</f>
        <v>2612399.4699999997</v>
      </c>
      <c r="F635" s="261">
        <f>SUM(F602,F617,F630,F634)</f>
        <v>2890390</v>
      </c>
      <c r="G635" s="300">
        <f>SUM(H635-F635)*100/F635</f>
        <v>2.2066226356996808</v>
      </c>
      <c r="H635" s="261">
        <f>SUM(H602,H617,H630,H634)</f>
        <v>2954170</v>
      </c>
    </row>
    <row r="636" spans="1:8">
      <c r="A636" s="640"/>
      <c r="B636" s="262"/>
      <c r="C636" s="262"/>
      <c r="D636" s="262"/>
      <c r="E636" s="262"/>
      <c r="F636" s="262"/>
      <c r="G636" s="623"/>
      <c r="H636" s="262"/>
    </row>
    <row r="637" spans="1:8">
      <c r="A637" s="1100"/>
      <c r="B637" s="1103" t="s">
        <v>55</v>
      </c>
      <c r="C637" s="1104"/>
      <c r="D637" s="1104"/>
      <c r="E637" s="1105"/>
      <c r="F637" s="1106" t="s">
        <v>12</v>
      </c>
      <c r="G637" s="1107"/>
      <c r="H637" s="1108"/>
    </row>
    <row r="638" spans="1:8">
      <c r="A638" s="1101"/>
      <c r="B638" s="1109" t="s">
        <v>148</v>
      </c>
      <c r="C638" s="1112" t="s">
        <v>469</v>
      </c>
      <c r="D638" s="1112" t="s">
        <v>661</v>
      </c>
      <c r="E638" s="1112" t="s">
        <v>662</v>
      </c>
      <c r="F638" s="1115" t="s">
        <v>779</v>
      </c>
      <c r="G638" s="858" t="s">
        <v>164</v>
      </c>
      <c r="H638" s="1115" t="s">
        <v>1438</v>
      </c>
    </row>
    <row r="639" spans="1:8">
      <c r="A639" s="1101"/>
      <c r="B639" s="1110"/>
      <c r="C639" s="1113"/>
      <c r="D639" s="1113"/>
      <c r="E639" s="1113"/>
      <c r="F639" s="1116"/>
      <c r="G639" s="859" t="s">
        <v>165</v>
      </c>
      <c r="H639" s="1116"/>
    </row>
    <row r="640" spans="1:8">
      <c r="A640" s="1102"/>
      <c r="B640" s="1111"/>
      <c r="C640" s="1114"/>
      <c r="D640" s="1114"/>
      <c r="E640" s="1114"/>
      <c r="F640" s="1117"/>
      <c r="G640" s="860" t="s">
        <v>134</v>
      </c>
      <c r="H640" s="1117"/>
    </row>
    <row r="641" spans="1:8">
      <c r="A641" s="269" t="s">
        <v>77</v>
      </c>
      <c r="B641" s="236"/>
      <c r="C641" s="236"/>
      <c r="D641" s="236"/>
      <c r="E641" s="236"/>
      <c r="F641" s="236"/>
      <c r="G641" s="236"/>
      <c r="H641" s="236"/>
    </row>
    <row r="642" spans="1:8">
      <c r="A642" s="159" t="s">
        <v>391</v>
      </c>
      <c r="B642" s="224"/>
      <c r="C642" s="224"/>
      <c r="D642" s="224"/>
      <c r="E642" s="224"/>
      <c r="F642" s="224"/>
      <c r="G642" s="224"/>
      <c r="H642" s="224"/>
    </row>
    <row r="643" spans="1:8">
      <c r="A643" s="39" t="s">
        <v>343</v>
      </c>
      <c r="B643" s="224">
        <v>0</v>
      </c>
      <c r="C643" s="224">
        <v>0</v>
      </c>
      <c r="D643" s="224">
        <v>0</v>
      </c>
      <c r="E643" s="224">
        <v>0</v>
      </c>
      <c r="F643" s="224">
        <v>0</v>
      </c>
      <c r="G643" s="247">
        <v>0</v>
      </c>
      <c r="H643" s="224">
        <v>0</v>
      </c>
    </row>
    <row r="644" spans="1:8">
      <c r="A644" s="39" t="s">
        <v>377</v>
      </c>
      <c r="B644" s="224"/>
      <c r="C644" s="224">
        <v>0</v>
      </c>
      <c r="D644" s="224">
        <v>0</v>
      </c>
      <c r="E644" s="224">
        <v>0</v>
      </c>
      <c r="F644" s="224">
        <v>0</v>
      </c>
      <c r="G644" s="247">
        <v>0</v>
      </c>
      <c r="H644" s="224">
        <v>0</v>
      </c>
    </row>
    <row r="645" spans="1:8">
      <c r="A645" s="39" t="s">
        <v>378</v>
      </c>
      <c r="B645" s="224"/>
      <c r="C645" s="224"/>
      <c r="D645" s="224"/>
      <c r="E645" s="224"/>
      <c r="F645" s="224"/>
      <c r="G645" s="247">
        <v>0</v>
      </c>
      <c r="H645" s="224"/>
    </row>
    <row r="646" spans="1:8">
      <c r="A646" s="496" t="s">
        <v>397</v>
      </c>
      <c r="B646" s="281">
        <v>39950</v>
      </c>
      <c r="C646" s="281">
        <v>0</v>
      </c>
      <c r="D646" s="281">
        <v>0</v>
      </c>
      <c r="E646" s="281">
        <v>0</v>
      </c>
      <c r="F646" s="281">
        <v>0</v>
      </c>
      <c r="G646" s="271"/>
      <c r="H646" s="281">
        <v>0</v>
      </c>
    </row>
    <row r="647" spans="1:8">
      <c r="A647" s="260" t="s">
        <v>379</v>
      </c>
      <c r="B647" s="261">
        <f>SUM(B643:B646)</f>
        <v>39950</v>
      </c>
      <c r="C647" s="261">
        <f>SUM(C643,C644:C646)</f>
        <v>0</v>
      </c>
      <c r="D647" s="261">
        <f>SUM(D643,D644:D646)</f>
        <v>0</v>
      </c>
      <c r="E647" s="261">
        <f>SUM(E643:E646)</f>
        <v>0</v>
      </c>
      <c r="F647" s="261">
        <f>SUM(F643:F646)</f>
        <v>0</v>
      </c>
      <c r="G647" s="268"/>
      <c r="H647" s="261">
        <f>SUM(H643:H646)</f>
        <v>0</v>
      </c>
    </row>
    <row r="648" spans="1:8">
      <c r="A648" s="159" t="s">
        <v>213</v>
      </c>
      <c r="B648" s="224"/>
      <c r="C648" s="224"/>
      <c r="D648" s="224"/>
      <c r="E648" s="224"/>
      <c r="F648" s="224"/>
      <c r="G648" s="224"/>
      <c r="H648" s="224"/>
    </row>
    <row r="649" spans="1:8">
      <c r="A649" s="496" t="s">
        <v>226</v>
      </c>
      <c r="B649" s="281"/>
      <c r="C649" s="281">
        <v>0</v>
      </c>
      <c r="D649" s="281"/>
      <c r="E649" s="281"/>
      <c r="F649" s="281"/>
      <c r="G649" s="271"/>
      <c r="H649" s="281"/>
    </row>
    <row r="650" spans="1:8">
      <c r="A650" s="867" t="s">
        <v>380</v>
      </c>
      <c r="B650" s="868">
        <f>SUM(B649:B649)</f>
        <v>0</v>
      </c>
      <c r="C650" s="868">
        <f>SUM(C649:C649)</f>
        <v>0</v>
      </c>
      <c r="D650" s="868">
        <f>SUM(D649:D649)</f>
        <v>0</v>
      </c>
      <c r="E650" s="868">
        <f>SUM(E649:E649)</f>
        <v>0</v>
      </c>
      <c r="F650" s="868"/>
      <c r="G650" s="553"/>
      <c r="H650" s="868"/>
    </row>
    <row r="651" spans="1:8">
      <c r="A651" s="866" t="s">
        <v>215</v>
      </c>
      <c r="B651" s="275">
        <f>SUM(B647,B650)</f>
        <v>39950</v>
      </c>
      <c r="C651" s="275">
        <f>SUM(C647,C650)</f>
        <v>0</v>
      </c>
      <c r="D651" s="275">
        <f>SUM(D647,D650)</f>
        <v>0</v>
      </c>
      <c r="E651" s="275">
        <f>SUM(E647,E650)</f>
        <v>0</v>
      </c>
      <c r="F651" s="275">
        <f>SUM(F647)</f>
        <v>0</v>
      </c>
      <c r="G651" s="553"/>
      <c r="H651" s="275">
        <f>SUM(H647)</f>
        <v>0</v>
      </c>
    </row>
    <row r="652" spans="1:8">
      <c r="A652" s="307" t="s">
        <v>222</v>
      </c>
      <c r="B652" s="261">
        <f>SUM(B587,B635,B651)</f>
        <v>3674490.31</v>
      </c>
      <c r="C652" s="261">
        <f>SUM(C587,C635,C651)</f>
        <v>3792145.95</v>
      </c>
      <c r="D652" s="261">
        <f>SUM(D587,D635,D651)</f>
        <v>3815636.63</v>
      </c>
      <c r="E652" s="261">
        <f>SUM(E587,E635,E651)</f>
        <v>4106994.4699999997</v>
      </c>
      <c r="F652" s="261">
        <f>SUM(F587,F635,F651)</f>
        <v>5036410</v>
      </c>
      <c r="G652" s="300">
        <f>SUM(H652-F652)*100/F652</f>
        <v>-2.9914165050105135</v>
      </c>
      <c r="H652" s="261">
        <f>SUM(H587,H635,H651)</f>
        <v>4885750</v>
      </c>
    </row>
    <row r="653" spans="1:8">
      <c r="A653" s="834" t="s">
        <v>223</v>
      </c>
      <c r="B653" s="213"/>
      <c r="C653" s="213"/>
      <c r="D653" s="213"/>
      <c r="E653" s="213"/>
      <c r="F653" s="213"/>
      <c r="G653" s="213"/>
      <c r="H653" s="213"/>
    </row>
    <row r="654" spans="1:8">
      <c r="A654" s="290" t="s">
        <v>132</v>
      </c>
      <c r="B654" s="213"/>
      <c r="C654" s="213"/>
      <c r="D654" s="213"/>
      <c r="E654" s="213"/>
      <c r="F654" s="213"/>
      <c r="G654" s="213"/>
      <c r="H654" s="213"/>
    </row>
    <row r="655" spans="1:8">
      <c r="A655" s="241" t="s">
        <v>390</v>
      </c>
      <c r="B655" s="224"/>
      <c r="C655" s="224"/>
      <c r="D655" s="224"/>
      <c r="E655" s="224"/>
      <c r="F655" s="39"/>
      <c r="G655" s="224"/>
      <c r="H655" s="39"/>
    </row>
    <row r="656" spans="1:8">
      <c r="A656" s="241" t="s">
        <v>9</v>
      </c>
      <c r="B656" s="224"/>
      <c r="C656" s="224"/>
      <c r="D656" s="224"/>
      <c r="E656" s="224"/>
      <c r="F656" s="39"/>
      <c r="G656" s="224"/>
      <c r="H656" s="39"/>
    </row>
    <row r="657" spans="1:8" ht="47.25">
      <c r="A657" s="315" t="s">
        <v>588</v>
      </c>
      <c r="B657" s="224"/>
      <c r="C657" s="224"/>
      <c r="D657" s="224"/>
      <c r="E657" s="224"/>
      <c r="F657" s="39"/>
      <c r="G657" s="224"/>
      <c r="H657" s="39"/>
    </row>
    <row r="658" spans="1:8">
      <c r="A658" s="39" t="s">
        <v>2434</v>
      </c>
      <c r="B658" s="224">
        <v>80000</v>
      </c>
      <c r="C658" s="224">
        <v>0</v>
      </c>
      <c r="D658" s="224">
        <v>0</v>
      </c>
      <c r="E658" s="224">
        <v>25810</v>
      </c>
      <c r="F658" s="224">
        <v>30000</v>
      </c>
      <c r="G658" s="247">
        <f t="shared" ref="G658:G672" si="13">SUM(H658-F658)*100/F658</f>
        <v>0</v>
      </c>
      <c r="H658" s="224">
        <f>SUM(แผนงานสาธารณสุข!H453)</f>
        <v>30000</v>
      </c>
    </row>
    <row r="659" spans="1:8" ht="30" customHeight="1">
      <c r="A659" s="256" t="s">
        <v>386</v>
      </c>
      <c r="B659" s="247">
        <v>50000</v>
      </c>
      <c r="C659" s="247">
        <v>50000</v>
      </c>
      <c r="D659" s="247">
        <v>46620</v>
      </c>
      <c r="E659" s="247"/>
      <c r="F659" s="247">
        <v>0</v>
      </c>
      <c r="G659" s="247"/>
      <c r="H659" s="247">
        <v>0</v>
      </c>
    </row>
    <row r="660" spans="1:8">
      <c r="A660" s="39" t="s">
        <v>517</v>
      </c>
      <c r="B660" s="224">
        <v>192650</v>
      </c>
      <c r="C660" s="224">
        <v>0</v>
      </c>
      <c r="D660" s="224">
        <v>0</v>
      </c>
      <c r="E660" s="224"/>
      <c r="F660" s="224">
        <v>0</v>
      </c>
      <c r="G660" s="247"/>
      <c r="H660" s="224"/>
    </row>
    <row r="661" spans="1:8">
      <c r="A661" s="1100"/>
      <c r="B661" s="1103" t="s">
        <v>55</v>
      </c>
      <c r="C661" s="1104"/>
      <c r="D661" s="1104"/>
      <c r="E661" s="1105"/>
      <c r="F661" s="1106" t="s">
        <v>12</v>
      </c>
      <c r="G661" s="1107"/>
      <c r="H661" s="1108"/>
    </row>
    <row r="662" spans="1:8">
      <c r="A662" s="1101"/>
      <c r="B662" s="1109" t="s">
        <v>148</v>
      </c>
      <c r="C662" s="1112" t="s">
        <v>469</v>
      </c>
      <c r="D662" s="1112" t="s">
        <v>661</v>
      </c>
      <c r="E662" s="1112" t="s">
        <v>662</v>
      </c>
      <c r="F662" s="1115" t="s">
        <v>779</v>
      </c>
      <c r="G662" s="858" t="s">
        <v>164</v>
      </c>
      <c r="H662" s="1115" t="s">
        <v>1438</v>
      </c>
    </row>
    <row r="663" spans="1:8">
      <c r="A663" s="1101"/>
      <c r="B663" s="1110"/>
      <c r="C663" s="1113"/>
      <c r="D663" s="1113"/>
      <c r="E663" s="1113"/>
      <c r="F663" s="1116"/>
      <c r="G663" s="859" t="s">
        <v>165</v>
      </c>
      <c r="H663" s="1116"/>
    </row>
    <row r="664" spans="1:8">
      <c r="A664" s="1102"/>
      <c r="B664" s="1111"/>
      <c r="C664" s="1114"/>
      <c r="D664" s="1114"/>
      <c r="E664" s="1114"/>
      <c r="F664" s="1117"/>
      <c r="G664" s="860" t="s">
        <v>134</v>
      </c>
      <c r="H664" s="1117"/>
    </row>
    <row r="665" spans="1:8">
      <c r="A665" s="606" t="s">
        <v>381</v>
      </c>
      <c r="B665" s="283"/>
      <c r="C665" s="283"/>
      <c r="D665" s="283"/>
      <c r="E665" s="283">
        <v>0</v>
      </c>
      <c r="F665" s="283">
        <v>10000</v>
      </c>
      <c r="G665" s="546">
        <f t="shared" si="13"/>
        <v>0</v>
      </c>
      <c r="H665" s="283">
        <f>SUM(แผนงานสาธารณสุข!H470)</f>
        <v>10000</v>
      </c>
    </row>
    <row r="666" spans="1:8">
      <c r="A666" s="39" t="s">
        <v>382</v>
      </c>
      <c r="B666" s="224">
        <v>29750</v>
      </c>
      <c r="C666" s="224">
        <v>48300</v>
      </c>
      <c r="D666" s="224">
        <v>59525</v>
      </c>
      <c r="E666" s="224">
        <v>48830</v>
      </c>
      <c r="F666" s="224">
        <v>50000</v>
      </c>
      <c r="G666" s="247">
        <f t="shared" si="13"/>
        <v>0</v>
      </c>
      <c r="H666" s="224">
        <f>SUM(แผนงานสาธารณสุข!H482)</f>
        <v>50000</v>
      </c>
    </row>
    <row r="667" spans="1:8">
      <c r="A667" s="39" t="s">
        <v>383</v>
      </c>
      <c r="B667" s="224">
        <v>0</v>
      </c>
      <c r="C667" s="224">
        <v>36000</v>
      </c>
      <c r="D667" s="224">
        <v>33600</v>
      </c>
      <c r="E667" s="224">
        <v>35750</v>
      </c>
      <c r="F667" s="224">
        <v>30000</v>
      </c>
      <c r="G667" s="247">
        <f t="shared" si="13"/>
        <v>0</v>
      </c>
      <c r="H667" s="224">
        <f>SUM(แผนงานสาธารณสุข!H494)</f>
        <v>30000</v>
      </c>
    </row>
    <row r="668" spans="1:8">
      <c r="A668" s="39" t="s">
        <v>384</v>
      </c>
      <c r="B668" s="224"/>
      <c r="C668" s="224">
        <v>0</v>
      </c>
      <c r="D668" s="224">
        <v>0</v>
      </c>
      <c r="E668" s="224">
        <v>810</v>
      </c>
      <c r="F668" s="224">
        <v>5000</v>
      </c>
      <c r="G668" s="247">
        <f t="shared" si="13"/>
        <v>-100</v>
      </c>
      <c r="H668" s="224"/>
    </row>
    <row r="669" spans="1:8">
      <c r="A669" s="39" t="s">
        <v>385</v>
      </c>
      <c r="B669" s="224"/>
      <c r="C669" s="224">
        <v>0</v>
      </c>
      <c r="D669" s="224">
        <v>0</v>
      </c>
      <c r="E669" s="224"/>
      <c r="F669" s="224">
        <v>5000</v>
      </c>
      <c r="G669" s="247">
        <f t="shared" si="13"/>
        <v>-100</v>
      </c>
      <c r="H669" s="224"/>
    </row>
    <row r="670" spans="1:8" ht="48">
      <c r="A670" s="103" t="s">
        <v>398</v>
      </c>
      <c r="B670" s="247"/>
      <c r="C670" s="247">
        <v>0</v>
      </c>
      <c r="D670" s="247">
        <v>0</v>
      </c>
      <c r="E670" s="247">
        <v>2430</v>
      </c>
      <c r="F670" s="247">
        <v>5000</v>
      </c>
      <c r="G670" s="247">
        <f t="shared" si="13"/>
        <v>-100</v>
      </c>
      <c r="H670" s="247"/>
    </row>
    <row r="671" spans="1:8">
      <c r="A671" s="39" t="s">
        <v>399</v>
      </c>
      <c r="B671" s="224">
        <v>50000</v>
      </c>
      <c r="C671" s="224">
        <v>50000</v>
      </c>
      <c r="D671" s="224">
        <v>0</v>
      </c>
      <c r="E671" s="224"/>
      <c r="F671" s="224">
        <v>0</v>
      </c>
      <c r="G671" s="247"/>
      <c r="H671" s="224">
        <v>0</v>
      </c>
    </row>
    <row r="672" spans="1:8" ht="48">
      <c r="A672" s="254" t="s">
        <v>400</v>
      </c>
      <c r="B672" s="247">
        <v>60000</v>
      </c>
      <c r="C672" s="247">
        <v>46780</v>
      </c>
      <c r="D672" s="247">
        <v>30800</v>
      </c>
      <c r="E672" s="247">
        <v>23765</v>
      </c>
      <c r="F672" s="247">
        <v>30000</v>
      </c>
      <c r="G672" s="247">
        <f t="shared" si="13"/>
        <v>0</v>
      </c>
      <c r="H672" s="247">
        <f>SUM(แผนงานสาธารณสุข!H511)</f>
        <v>30000</v>
      </c>
    </row>
    <row r="673" spans="1:8" ht="48">
      <c r="A673" s="254" t="s">
        <v>1443</v>
      </c>
      <c r="B673" s="247"/>
      <c r="C673" s="247"/>
      <c r="D673" s="247"/>
      <c r="E673" s="247">
        <v>17500</v>
      </c>
      <c r="F673" s="247">
        <v>20000</v>
      </c>
      <c r="G673" s="247">
        <f>SUM(H673-F673)*100/F673</f>
        <v>150</v>
      </c>
      <c r="H673" s="247">
        <f>SUM(แผนงานสาธารณสุข!H530)</f>
        <v>50000</v>
      </c>
    </row>
    <row r="674" spans="1:8">
      <c r="A674" s="254" t="s">
        <v>2435</v>
      </c>
      <c r="B674" s="247"/>
      <c r="C674" s="247"/>
      <c r="D674" s="247"/>
      <c r="E674" s="247"/>
      <c r="F674" s="247"/>
      <c r="G674" s="247">
        <v>100</v>
      </c>
      <c r="H674" s="247">
        <f>SUM(แผนงานสาธารณสุข!H540)</f>
        <v>5000</v>
      </c>
    </row>
    <row r="675" spans="1:8">
      <c r="A675" s="254" t="s">
        <v>2436</v>
      </c>
      <c r="B675" s="247"/>
      <c r="C675" s="247"/>
      <c r="D675" s="247"/>
      <c r="E675" s="247"/>
      <c r="F675" s="247"/>
      <c r="G675" s="247">
        <v>100</v>
      </c>
      <c r="H675" s="247">
        <f>SUM(แผนงานสาธารณสุข!H551)</f>
        <v>25000</v>
      </c>
    </row>
    <row r="676" spans="1:8">
      <c r="A676" s="294" t="s">
        <v>2437</v>
      </c>
      <c r="B676" s="267"/>
      <c r="C676" s="267"/>
      <c r="D676" s="267"/>
      <c r="E676" s="267"/>
      <c r="F676" s="267"/>
      <c r="G676" s="267">
        <v>100</v>
      </c>
      <c r="H676" s="267">
        <f>SUM(แผนงานสาธารณสุข!H567)</f>
        <v>10000</v>
      </c>
    </row>
    <row r="677" spans="1:8">
      <c r="A677" s="294" t="s">
        <v>2438</v>
      </c>
      <c r="B677" s="267"/>
      <c r="C677" s="267"/>
      <c r="D677" s="267"/>
      <c r="E677" s="267"/>
      <c r="F677" s="267"/>
      <c r="G677" s="267">
        <v>100</v>
      </c>
      <c r="H677" s="267">
        <f>SUM(แผนงานสาธารณสุข!H579)</f>
        <v>10000</v>
      </c>
    </row>
    <row r="678" spans="1:8" ht="48">
      <c r="A678" s="391" t="s">
        <v>2439</v>
      </c>
      <c r="B678" s="271"/>
      <c r="C678" s="271"/>
      <c r="D678" s="271"/>
      <c r="E678" s="271"/>
      <c r="F678" s="271"/>
      <c r="G678" s="271">
        <v>100</v>
      </c>
      <c r="H678" s="271">
        <f>SUM(แผนงานสาธารณสุข!H591)</f>
        <v>70000</v>
      </c>
    </row>
    <row r="679" spans="1:8">
      <c r="A679" s="260" t="s">
        <v>500</v>
      </c>
      <c r="B679" s="261">
        <f>SUM(B658:B672)</f>
        <v>462400</v>
      </c>
      <c r="C679" s="261">
        <f>SUM(C658:C672)</f>
        <v>231080</v>
      </c>
      <c r="D679" s="261">
        <f>SUM(D658:D672)</f>
        <v>170545</v>
      </c>
      <c r="E679" s="261">
        <f>SUM(E658:E673)</f>
        <v>154895</v>
      </c>
      <c r="F679" s="261">
        <f>SUM(F658:F673)</f>
        <v>185000</v>
      </c>
      <c r="G679" s="300">
        <f>SUM(H679-F679)*100/F679</f>
        <v>72.972972972972968</v>
      </c>
      <c r="H679" s="261">
        <f>SUM(H658:H660,H665:H678)</f>
        <v>320000</v>
      </c>
    </row>
    <row r="680" spans="1:8">
      <c r="A680" s="622"/>
      <c r="B680" s="262"/>
      <c r="C680" s="262"/>
      <c r="D680" s="262"/>
      <c r="E680" s="262"/>
      <c r="F680" s="262"/>
      <c r="G680" s="623"/>
      <c r="H680" s="262"/>
    </row>
    <row r="681" spans="1:8">
      <c r="A681" s="69"/>
      <c r="B681" s="263"/>
      <c r="C681" s="263"/>
      <c r="D681" s="263"/>
      <c r="E681" s="263"/>
      <c r="F681" s="263"/>
      <c r="G681" s="624"/>
      <c r="H681" s="263"/>
    </row>
    <row r="682" spans="1:8">
      <c r="A682" s="1100"/>
      <c r="B682" s="1103" t="s">
        <v>55</v>
      </c>
      <c r="C682" s="1104"/>
      <c r="D682" s="1104"/>
      <c r="E682" s="1105"/>
      <c r="F682" s="1106" t="s">
        <v>12</v>
      </c>
      <c r="G682" s="1107"/>
      <c r="H682" s="1108"/>
    </row>
    <row r="683" spans="1:8">
      <c r="A683" s="1101"/>
      <c r="B683" s="1109" t="s">
        <v>148</v>
      </c>
      <c r="C683" s="1112" t="s">
        <v>469</v>
      </c>
      <c r="D683" s="1112" t="s">
        <v>661</v>
      </c>
      <c r="E683" s="1112" t="s">
        <v>662</v>
      </c>
      <c r="F683" s="1115" t="s">
        <v>779</v>
      </c>
      <c r="G683" s="858" t="s">
        <v>164</v>
      </c>
      <c r="H683" s="1115" t="s">
        <v>1438</v>
      </c>
    </row>
    <row r="684" spans="1:8">
      <c r="A684" s="1101"/>
      <c r="B684" s="1110"/>
      <c r="C684" s="1113"/>
      <c r="D684" s="1113"/>
      <c r="E684" s="1113"/>
      <c r="F684" s="1116"/>
      <c r="G684" s="859" t="s">
        <v>165</v>
      </c>
      <c r="H684" s="1116"/>
    </row>
    <row r="685" spans="1:8">
      <c r="A685" s="1102"/>
      <c r="B685" s="1111"/>
      <c r="C685" s="1114"/>
      <c r="D685" s="1114"/>
      <c r="E685" s="1114"/>
      <c r="F685" s="1117"/>
      <c r="G685" s="860" t="s">
        <v>134</v>
      </c>
      <c r="H685" s="1117"/>
    </row>
    <row r="686" spans="1:8">
      <c r="A686" s="156" t="s">
        <v>207</v>
      </c>
      <c r="B686" s="270"/>
      <c r="C686" s="270"/>
      <c r="D686" s="270"/>
      <c r="E686" s="270"/>
      <c r="F686" s="236"/>
      <c r="G686" s="270"/>
      <c r="H686" s="236"/>
    </row>
    <row r="687" spans="1:8">
      <c r="A687" s="37" t="s">
        <v>21</v>
      </c>
      <c r="B687" s="304"/>
      <c r="C687" s="304"/>
      <c r="D687" s="304"/>
      <c r="E687" s="304"/>
      <c r="F687" s="303"/>
      <c r="G687" s="304"/>
      <c r="H687" s="303"/>
    </row>
    <row r="688" spans="1:8">
      <c r="A688" s="286" t="s">
        <v>226</v>
      </c>
      <c r="B688" s="65"/>
      <c r="C688" s="65"/>
      <c r="D688" s="65"/>
      <c r="E688" s="65"/>
      <c r="F688" s="266"/>
      <c r="G688" s="65"/>
      <c r="H688" s="266"/>
    </row>
    <row r="689" spans="1:8">
      <c r="A689" s="260" t="s">
        <v>211</v>
      </c>
      <c r="B689" s="261">
        <f>SUM(B679)</f>
        <v>462400</v>
      </c>
      <c r="C689" s="261">
        <f>SUM(C679)</f>
        <v>231080</v>
      </c>
      <c r="D689" s="261">
        <f>SUM(D679)</f>
        <v>170545</v>
      </c>
      <c r="E689" s="261">
        <f>SUM(E679)</f>
        <v>154895</v>
      </c>
      <c r="F689" s="261">
        <f>SUM(F679)</f>
        <v>185000</v>
      </c>
      <c r="G689" s="300">
        <f>SUM(H689-F689)*100/F689</f>
        <v>72.972972972972968</v>
      </c>
      <c r="H689" s="261">
        <f>SUM(H679)</f>
        <v>320000</v>
      </c>
    </row>
    <row r="690" spans="1:8">
      <c r="A690" s="159" t="s">
        <v>77</v>
      </c>
      <c r="B690" s="224"/>
      <c r="C690" s="224"/>
      <c r="D690" s="224"/>
      <c r="E690" s="224"/>
      <c r="F690" s="224"/>
      <c r="G690" s="236"/>
      <c r="H690" s="224"/>
    </row>
    <row r="691" spans="1:8">
      <c r="A691" s="159" t="s">
        <v>391</v>
      </c>
      <c r="B691" s="224"/>
      <c r="C691" s="224"/>
      <c r="D691" s="224"/>
      <c r="E691" s="224"/>
      <c r="F691" s="224"/>
      <c r="G691" s="224"/>
      <c r="H691" s="224"/>
    </row>
    <row r="692" spans="1:8">
      <c r="A692" s="159" t="s">
        <v>0</v>
      </c>
      <c r="B692" s="224"/>
      <c r="C692" s="224"/>
      <c r="D692" s="224"/>
      <c r="E692" s="224"/>
      <c r="F692" s="224"/>
      <c r="G692" s="224"/>
      <c r="H692" s="224"/>
    </row>
    <row r="693" spans="1:8">
      <c r="A693" s="39" t="s">
        <v>343</v>
      </c>
      <c r="B693" s="224">
        <v>6160</v>
      </c>
      <c r="C693" s="224">
        <v>0</v>
      </c>
      <c r="D693" s="224"/>
      <c r="E693" s="224">
        <v>34490</v>
      </c>
      <c r="F693" s="224">
        <v>0</v>
      </c>
      <c r="G693" s="247">
        <v>100</v>
      </c>
      <c r="H693" s="224">
        <f>SUM(แผนงานสาธารณสุข!H622)</f>
        <v>35500</v>
      </c>
    </row>
    <row r="694" spans="1:8">
      <c r="A694" s="39" t="s">
        <v>366</v>
      </c>
      <c r="B694" s="224">
        <v>26900</v>
      </c>
      <c r="C694" s="224"/>
      <c r="D694" s="224"/>
      <c r="E694" s="224">
        <v>23000</v>
      </c>
      <c r="F694" s="224">
        <v>3000</v>
      </c>
      <c r="G694" s="247">
        <v>100</v>
      </c>
      <c r="H694" s="224">
        <f>SUM(แผนงานสาธารณสุข!H644)</f>
        <v>23500</v>
      </c>
    </row>
    <row r="695" spans="1:8">
      <c r="A695" s="39" t="s">
        <v>570</v>
      </c>
      <c r="B695" s="224"/>
      <c r="C695" s="224">
        <v>34000</v>
      </c>
      <c r="D695" s="224"/>
      <c r="E695" s="224"/>
      <c r="F695" s="224">
        <v>28500</v>
      </c>
      <c r="G695" s="224"/>
      <c r="H695" s="224"/>
    </row>
    <row r="696" spans="1:8">
      <c r="A696" s="39" t="s">
        <v>346</v>
      </c>
      <c r="B696" s="224">
        <v>25000</v>
      </c>
      <c r="C696" s="224">
        <v>160000</v>
      </c>
      <c r="D696" s="224">
        <v>35000</v>
      </c>
      <c r="E696" s="224"/>
      <c r="F696" s="224">
        <v>0</v>
      </c>
      <c r="G696" s="247"/>
      <c r="H696" s="224">
        <v>0</v>
      </c>
    </row>
    <row r="697" spans="1:8">
      <c r="A697" s="39" t="s">
        <v>571</v>
      </c>
      <c r="B697" s="224"/>
      <c r="C697" s="224">
        <v>29300</v>
      </c>
      <c r="D697" s="224"/>
      <c r="E697" s="224"/>
      <c r="F697" s="224"/>
      <c r="G697" s="224">
        <v>100</v>
      </c>
      <c r="H697" s="224">
        <f>SUM(แผนงานสาธารณสุข!H612)</f>
        <v>27700</v>
      </c>
    </row>
    <row r="698" spans="1:8">
      <c r="A698" s="496" t="s">
        <v>677</v>
      </c>
      <c r="B698" s="281"/>
      <c r="C698" s="281"/>
      <c r="D698" s="281"/>
      <c r="E698" s="281"/>
      <c r="F698" s="281"/>
      <c r="G698" s="281"/>
      <c r="H698" s="281">
        <v>0</v>
      </c>
    </row>
    <row r="699" spans="1:8">
      <c r="A699" s="260" t="s">
        <v>379</v>
      </c>
      <c r="B699" s="261">
        <f>SUM(B693:B697)</f>
        <v>58060</v>
      </c>
      <c r="C699" s="261">
        <f>SUM(C693:C697)</f>
        <v>223300</v>
      </c>
      <c r="D699" s="261">
        <f>SUM(D696:D697,D693:D695)</f>
        <v>35000</v>
      </c>
      <c r="E699" s="261">
        <f>SUM(E693:E698)</f>
        <v>57490</v>
      </c>
      <c r="F699" s="261">
        <f>SUM(F693:F697)</f>
        <v>31500</v>
      </c>
      <c r="G699" s="300">
        <f>SUM(H699-F699)*100/F699</f>
        <v>175.23809523809524</v>
      </c>
      <c r="H699" s="261">
        <f>SUM(H693:H698)</f>
        <v>86700</v>
      </c>
    </row>
    <row r="700" spans="1:8">
      <c r="A700" s="37" t="s">
        <v>213</v>
      </c>
      <c r="B700" s="275"/>
      <c r="C700" s="275"/>
      <c r="D700" s="275"/>
      <c r="E700" s="275"/>
      <c r="F700" s="275"/>
      <c r="G700" s="275"/>
      <c r="H700" s="275"/>
    </row>
    <row r="701" spans="1:8">
      <c r="A701" s="269" t="s">
        <v>23</v>
      </c>
      <c r="B701" s="236"/>
      <c r="C701" s="236"/>
      <c r="D701" s="236"/>
      <c r="E701" s="236"/>
      <c r="F701" s="236"/>
      <c r="G701" s="236"/>
      <c r="H701" s="236"/>
    </row>
    <row r="702" spans="1:8">
      <c r="A702" s="304" t="s">
        <v>1200</v>
      </c>
      <c r="B702" s="303"/>
      <c r="C702" s="303"/>
      <c r="D702" s="303"/>
      <c r="E702" s="303"/>
      <c r="F702" s="303">
        <v>270000</v>
      </c>
      <c r="G702" s="303">
        <v>100</v>
      </c>
      <c r="H702" s="303"/>
    </row>
    <row r="703" spans="1:8" ht="48">
      <c r="A703" s="716" t="s">
        <v>1247</v>
      </c>
      <c r="B703" s="281"/>
      <c r="C703" s="281"/>
      <c r="D703" s="281"/>
      <c r="E703" s="281"/>
      <c r="F703" s="281">
        <v>37000</v>
      </c>
      <c r="G703" s="281">
        <v>100</v>
      </c>
      <c r="H703" s="281"/>
    </row>
    <row r="704" spans="1:8">
      <c r="A704" s="260" t="s">
        <v>380</v>
      </c>
      <c r="B704" s="261"/>
      <c r="C704" s="261"/>
      <c r="D704" s="261"/>
      <c r="E704" s="261"/>
      <c r="F704" s="261">
        <f>SUM(F702:F703)</f>
        <v>307000</v>
      </c>
      <c r="G704" s="261">
        <v>100</v>
      </c>
      <c r="H704" s="261">
        <f>SUM(H702:H703)</f>
        <v>0</v>
      </c>
    </row>
    <row r="705" spans="1:8">
      <c r="A705" s="260" t="s">
        <v>215</v>
      </c>
      <c r="B705" s="261">
        <f>SUM(B699,B704)</f>
        <v>58060</v>
      </c>
      <c r="C705" s="261">
        <f>SUM(C699,C704)</f>
        <v>223300</v>
      </c>
      <c r="D705" s="261">
        <f>SUM(D699,D704)</f>
        <v>35000</v>
      </c>
      <c r="E705" s="261">
        <f>SUM(E699)</f>
        <v>57490</v>
      </c>
      <c r="F705" s="261">
        <f>SUM(F699,F704)</f>
        <v>338500</v>
      </c>
      <c r="G705" s="300">
        <f>SUM(H705-F705)*100/F705</f>
        <v>-74.387001477104874</v>
      </c>
      <c r="H705" s="261">
        <f>SUM(H699,H704)</f>
        <v>86700</v>
      </c>
    </row>
    <row r="706" spans="1:8">
      <c r="A706" s="1100"/>
      <c r="B706" s="1103" t="s">
        <v>55</v>
      </c>
      <c r="C706" s="1104"/>
      <c r="D706" s="1104"/>
      <c r="E706" s="1105"/>
      <c r="F706" s="1106" t="s">
        <v>12</v>
      </c>
      <c r="G706" s="1107"/>
      <c r="H706" s="1108"/>
    </row>
    <row r="707" spans="1:8">
      <c r="A707" s="1101"/>
      <c r="B707" s="1109" t="s">
        <v>148</v>
      </c>
      <c r="C707" s="1112" t="s">
        <v>469</v>
      </c>
      <c r="D707" s="1112" t="s">
        <v>661</v>
      </c>
      <c r="E707" s="1112" t="s">
        <v>662</v>
      </c>
      <c r="F707" s="1115" t="s">
        <v>779</v>
      </c>
      <c r="G707" s="858" t="s">
        <v>164</v>
      </c>
      <c r="H707" s="1115" t="s">
        <v>1438</v>
      </c>
    </row>
    <row r="708" spans="1:8">
      <c r="A708" s="1101"/>
      <c r="B708" s="1110"/>
      <c r="C708" s="1113"/>
      <c r="D708" s="1113"/>
      <c r="E708" s="1113"/>
      <c r="F708" s="1116"/>
      <c r="G708" s="859" t="s">
        <v>165</v>
      </c>
      <c r="H708" s="1116"/>
    </row>
    <row r="709" spans="1:8">
      <c r="A709" s="1102"/>
      <c r="B709" s="1111"/>
      <c r="C709" s="1114"/>
      <c r="D709" s="1114"/>
      <c r="E709" s="1114"/>
      <c r="F709" s="1117"/>
      <c r="G709" s="860" t="s">
        <v>134</v>
      </c>
      <c r="H709" s="1117"/>
    </row>
    <row r="710" spans="1:8">
      <c r="A710" s="159" t="s">
        <v>52</v>
      </c>
      <c r="B710" s="224"/>
      <c r="C710" s="224"/>
      <c r="D710" s="224"/>
      <c r="E710" s="224"/>
      <c r="F710" s="224"/>
      <c r="G710" s="224"/>
      <c r="H710" s="224"/>
    </row>
    <row r="711" spans="1:8">
      <c r="A711" s="159" t="s">
        <v>227</v>
      </c>
      <c r="B711" s="224"/>
      <c r="C711" s="224"/>
      <c r="D711" s="224"/>
      <c r="E711" s="224"/>
      <c r="F711" s="224"/>
      <c r="G711" s="224"/>
      <c r="H711" s="224"/>
    </row>
    <row r="712" spans="1:8">
      <c r="A712" s="159" t="s">
        <v>414</v>
      </c>
      <c r="B712" s="224"/>
      <c r="C712" s="224"/>
      <c r="D712" s="224"/>
      <c r="E712" s="224"/>
      <c r="F712" s="224"/>
      <c r="G712" s="224"/>
      <c r="H712" s="224"/>
    </row>
    <row r="713" spans="1:8">
      <c r="A713" s="39" t="s">
        <v>518</v>
      </c>
      <c r="B713" s="224">
        <v>105000</v>
      </c>
      <c r="C713" s="224">
        <v>52500</v>
      </c>
      <c r="D713" s="224">
        <v>52500</v>
      </c>
      <c r="E713" s="224"/>
      <c r="F713" s="224">
        <v>0</v>
      </c>
      <c r="G713" s="247"/>
      <c r="H713" s="224">
        <v>0</v>
      </c>
    </row>
    <row r="714" spans="1:8">
      <c r="A714" s="39" t="s">
        <v>1246</v>
      </c>
      <c r="B714" s="224"/>
      <c r="C714" s="224"/>
      <c r="D714" s="224"/>
      <c r="E714" s="224"/>
      <c r="F714" s="224">
        <v>20000</v>
      </c>
      <c r="G714" s="247">
        <v>100</v>
      </c>
      <c r="H714" s="224"/>
    </row>
    <row r="715" spans="1:8" ht="48">
      <c r="A715" s="611" t="s">
        <v>2440</v>
      </c>
      <c r="B715" s="281"/>
      <c r="C715" s="281"/>
      <c r="D715" s="281"/>
      <c r="E715" s="281"/>
      <c r="F715" s="281"/>
      <c r="G715" s="271"/>
      <c r="H715" s="281">
        <f>SUM(แผนงานสาธารณสุข!H670)</f>
        <v>110000</v>
      </c>
    </row>
    <row r="716" spans="1:8">
      <c r="A716" s="260" t="s">
        <v>225</v>
      </c>
      <c r="B716" s="261">
        <f>SUM(B713)</f>
        <v>105000</v>
      </c>
      <c r="C716" s="261">
        <f>SUM(C713)</f>
        <v>52500</v>
      </c>
      <c r="D716" s="261">
        <f>SUM(D713)</f>
        <v>52500</v>
      </c>
      <c r="E716" s="261">
        <f>SUM(E713)</f>
        <v>0</v>
      </c>
      <c r="F716" s="261">
        <f>SUM(F713:F714)</f>
        <v>20000</v>
      </c>
      <c r="G716" s="300">
        <v>100</v>
      </c>
      <c r="H716" s="261">
        <f>SUM(H713:H715)</f>
        <v>110000</v>
      </c>
    </row>
    <row r="717" spans="1:8">
      <c r="A717" s="831" t="s">
        <v>230</v>
      </c>
      <c r="B717" s="261">
        <f>SUM(B689,B705,B716)</f>
        <v>625460</v>
      </c>
      <c r="C717" s="261">
        <f>SUM(C689,C716,C705)</f>
        <v>506880</v>
      </c>
      <c r="D717" s="261">
        <f>SUM(D689,D699,D716)</f>
        <v>258045</v>
      </c>
      <c r="E717" s="261">
        <f>SUM(E689,E705,E716)</f>
        <v>212385</v>
      </c>
      <c r="F717" s="261">
        <f>SUM(F689,F705,F716)</f>
        <v>543500</v>
      </c>
      <c r="G717" s="300">
        <f>SUM(H717-F717)*100/F717</f>
        <v>-4.931002759889604</v>
      </c>
      <c r="H717" s="261">
        <f>SUM(H689,H705,H716)</f>
        <v>516700</v>
      </c>
    </row>
    <row r="718" spans="1:8" ht="24.75" thickBot="1">
      <c r="A718" s="284" t="s">
        <v>232</v>
      </c>
      <c r="B718" s="278">
        <f>SUM(B652,B717)</f>
        <v>4299950.3100000005</v>
      </c>
      <c r="C718" s="278">
        <f>SUM(C652,C717)</f>
        <v>4299025.95</v>
      </c>
      <c r="D718" s="278">
        <f>SUM(D652,D717)</f>
        <v>4073681.63</v>
      </c>
      <c r="E718" s="278">
        <f>SUM(E652,E717)</f>
        <v>4319379.47</v>
      </c>
      <c r="F718" s="278">
        <f>SUM(F652,F717)</f>
        <v>5579910</v>
      </c>
      <c r="G718" s="438">
        <f>SUM(H718-F718)*100/F718</f>
        <v>-3.1803380341259984</v>
      </c>
      <c r="H718" s="278">
        <f>SUM(H652,H717)</f>
        <v>5402450</v>
      </c>
    </row>
    <row r="719" spans="1:8" ht="24.75" thickTop="1">
      <c r="A719" s="837" t="s">
        <v>65</v>
      </c>
      <c r="B719" s="224"/>
      <c r="C719" s="224"/>
      <c r="D719" s="224"/>
      <c r="E719" s="224"/>
      <c r="F719" s="224"/>
      <c r="G719" s="224"/>
      <c r="H719" s="224"/>
    </row>
    <row r="720" spans="1:8">
      <c r="A720" s="316" t="s">
        <v>82</v>
      </c>
      <c r="B720" s="224"/>
      <c r="C720" s="224"/>
      <c r="D720" s="224"/>
      <c r="E720" s="224"/>
      <c r="F720" s="224"/>
      <c r="G720" s="224"/>
      <c r="H720" s="224"/>
    </row>
    <row r="721" spans="1:8">
      <c r="A721" s="211" t="s">
        <v>54</v>
      </c>
      <c r="B721" s="39"/>
      <c r="C721" s="39"/>
      <c r="D721" s="39"/>
      <c r="E721" s="39"/>
      <c r="F721" s="224"/>
      <c r="G721" s="39"/>
      <c r="H721" s="224"/>
    </row>
    <row r="722" spans="1:8">
      <c r="A722" s="211" t="s">
        <v>389</v>
      </c>
      <c r="B722" s="39"/>
      <c r="C722" s="39"/>
      <c r="D722" s="39"/>
      <c r="E722" s="39"/>
      <c r="F722" s="224"/>
      <c r="G722" s="39"/>
      <c r="H722" s="224"/>
    </row>
    <row r="723" spans="1:8">
      <c r="A723" s="211" t="s">
        <v>94</v>
      </c>
      <c r="B723" s="39"/>
      <c r="C723" s="39"/>
      <c r="D723" s="39"/>
      <c r="E723" s="39"/>
      <c r="F723" s="224"/>
      <c r="G723" s="39"/>
      <c r="H723" s="224"/>
    </row>
    <row r="724" spans="1:8">
      <c r="A724" s="346" t="s">
        <v>289</v>
      </c>
      <c r="B724" s="281">
        <v>0</v>
      </c>
      <c r="C724" s="281"/>
      <c r="D724" s="281"/>
      <c r="E724" s="281"/>
      <c r="F724" s="281">
        <v>0</v>
      </c>
      <c r="G724" s="271"/>
      <c r="H724" s="281">
        <v>0</v>
      </c>
    </row>
    <row r="725" spans="1:8">
      <c r="A725" s="234" t="s">
        <v>655</v>
      </c>
      <c r="B725" s="261">
        <f>SUM(B724)</f>
        <v>0</v>
      </c>
      <c r="C725" s="261">
        <f>SUM(C724)</f>
        <v>0</v>
      </c>
      <c r="D725" s="261">
        <f>SUM(D724)</f>
        <v>0</v>
      </c>
      <c r="E725" s="261">
        <f>SUM(E724)</f>
        <v>0</v>
      </c>
      <c r="F725" s="261">
        <v>0</v>
      </c>
      <c r="G725" s="268"/>
      <c r="H725" s="261">
        <v>0</v>
      </c>
    </row>
    <row r="726" spans="1:8">
      <c r="A726" s="234" t="s">
        <v>210</v>
      </c>
      <c r="B726" s="261">
        <f>SUM(B724)</f>
        <v>0</v>
      </c>
      <c r="C726" s="261">
        <f>SUM(C724)</f>
        <v>0</v>
      </c>
      <c r="D726" s="261">
        <f>SUM(D724)</f>
        <v>0</v>
      </c>
      <c r="E726" s="261">
        <f>SUM(E724)</f>
        <v>0</v>
      </c>
      <c r="F726" s="261">
        <v>0</v>
      </c>
      <c r="G726" s="268"/>
      <c r="H726" s="261">
        <v>0</v>
      </c>
    </row>
    <row r="727" spans="1:8">
      <c r="A727" s="381" t="s">
        <v>132</v>
      </c>
      <c r="B727" s="204"/>
      <c r="C727" s="205"/>
      <c r="D727" s="205"/>
      <c r="E727" s="205"/>
      <c r="F727" s="204"/>
      <c r="G727" s="205"/>
      <c r="H727" s="204"/>
    </row>
    <row r="728" spans="1:8">
      <c r="A728" s="607" t="s">
        <v>390</v>
      </c>
      <c r="B728" s="202"/>
      <c r="C728" s="203"/>
      <c r="D728" s="203"/>
      <c r="E728" s="203"/>
      <c r="F728" s="202"/>
      <c r="G728" s="203"/>
      <c r="H728" s="202"/>
    </row>
    <row r="729" spans="1:8">
      <c r="A729" s="607" t="s">
        <v>9</v>
      </c>
      <c r="B729" s="202"/>
      <c r="C729" s="203"/>
      <c r="D729" s="203"/>
      <c r="E729" s="203"/>
      <c r="F729" s="202"/>
      <c r="G729" s="203"/>
      <c r="H729" s="202"/>
    </row>
    <row r="730" spans="1:8">
      <c r="A730" s="1100"/>
      <c r="B730" s="1103" t="s">
        <v>55</v>
      </c>
      <c r="C730" s="1104"/>
      <c r="D730" s="1104"/>
      <c r="E730" s="1105"/>
      <c r="F730" s="1106" t="s">
        <v>12</v>
      </c>
      <c r="G730" s="1107"/>
      <c r="H730" s="1108"/>
    </row>
    <row r="731" spans="1:8">
      <c r="A731" s="1101"/>
      <c r="B731" s="1109" t="s">
        <v>148</v>
      </c>
      <c r="C731" s="1112" t="s">
        <v>469</v>
      </c>
      <c r="D731" s="1112" t="s">
        <v>661</v>
      </c>
      <c r="E731" s="1112" t="s">
        <v>662</v>
      </c>
      <c r="F731" s="1115" t="s">
        <v>779</v>
      </c>
      <c r="G731" s="858" t="s">
        <v>164</v>
      </c>
      <c r="H731" s="1115" t="s">
        <v>1438</v>
      </c>
    </row>
    <row r="732" spans="1:8">
      <c r="A732" s="1101"/>
      <c r="B732" s="1110"/>
      <c r="C732" s="1113"/>
      <c r="D732" s="1113"/>
      <c r="E732" s="1113"/>
      <c r="F732" s="1116"/>
      <c r="G732" s="859" t="s">
        <v>165</v>
      </c>
      <c r="H732" s="1116"/>
    </row>
    <row r="733" spans="1:8">
      <c r="A733" s="1102"/>
      <c r="B733" s="1111"/>
      <c r="C733" s="1114"/>
      <c r="D733" s="1114"/>
      <c r="E733" s="1114"/>
      <c r="F733" s="1117"/>
      <c r="G733" s="860" t="s">
        <v>134</v>
      </c>
      <c r="H733" s="1117"/>
    </row>
    <row r="734" spans="1:8" ht="47.25">
      <c r="A734" s="315" t="s">
        <v>588</v>
      </c>
      <c r="B734" s="202"/>
      <c r="C734" s="203"/>
      <c r="D734" s="203"/>
      <c r="E734" s="203"/>
      <c r="F734" s="202"/>
      <c r="G734" s="203"/>
      <c r="H734" s="202"/>
    </row>
    <row r="735" spans="1:8">
      <c r="A735" s="231" t="s">
        <v>720</v>
      </c>
      <c r="B735" s="227"/>
      <c r="C735" s="227"/>
      <c r="D735" s="227"/>
      <c r="E735" s="227">
        <v>0</v>
      </c>
      <c r="F735" s="227">
        <v>100000</v>
      </c>
      <c r="G735" s="227">
        <v>100</v>
      </c>
      <c r="H735" s="227">
        <f>SUM(แผนงานสังคมสงเคราะห์!H8)</f>
        <v>60000</v>
      </c>
    </row>
    <row r="736" spans="1:8" ht="30" customHeight="1">
      <c r="A736" s="298" t="s">
        <v>1248</v>
      </c>
      <c r="B736" s="608"/>
      <c r="C736" s="608"/>
      <c r="D736" s="608"/>
      <c r="E736" s="608"/>
      <c r="F736" s="608">
        <v>10000</v>
      </c>
      <c r="G736" s="608">
        <v>100</v>
      </c>
      <c r="H736" s="608">
        <f>SUM(แผนงานสังคมสงเคราะห์!H15)</f>
        <v>10000</v>
      </c>
    </row>
    <row r="737" spans="1:8">
      <c r="A737" s="291" t="s">
        <v>500</v>
      </c>
      <c r="B737" s="219">
        <f>SUM(B735)</f>
        <v>0</v>
      </c>
      <c r="C737" s="219">
        <f>SUM(C735)</f>
        <v>0</v>
      </c>
      <c r="D737" s="219">
        <f>SUM(D735)</f>
        <v>0</v>
      </c>
      <c r="E737" s="219">
        <f>SUM(E735)</f>
        <v>0</v>
      </c>
      <c r="F737" s="317">
        <f>SUM(F735:F736)</f>
        <v>110000</v>
      </c>
      <c r="G737" s="317">
        <v>100</v>
      </c>
      <c r="H737" s="317">
        <f>SUM(H735:H736)</f>
        <v>70000</v>
      </c>
    </row>
    <row r="738" spans="1:8">
      <c r="A738" s="291" t="s">
        <v>211</v>
      </c>
      <c r="B738" s="219">
        <f>SUM(B737)</f>
        <v>0</v>
      </c>
      <c r="C738" s="219">
        <f>SUM(C737)</f>
        <v>0</v>
      </c>
      <c r="D738" s="219">
        <f>SUM(D737)</f>
        <v>0</v>
      </c>
      <c r="E738" s="219">
        <f>SUM(E737)</f>
        <v>0</v>
      </c>
      <c r="F738" s="317">
        <f>SUM(F737)</f>
        <v>110000</v>
      </c>
      <c r="G738" s="317">
        <v>100</v>
      </c>
      <c r="H738" s="317">
        <f>SUM(H737)</f>
        <v>70000</v>
      </c>
    </row>
    <row r="739" spans="1:8">
      <c r="A739" s="269" t="s">
        <v>52</v>
      </c>
      <c r="B739" s="236"/>
      <c r="C739" s="236"/>
      <c r="D739" s="236"/>
      <c r="E739" s="236"/>
      <c r="F739" s="586"/>
      <c r="G739" s="236"/>
      <c r="H739" s="236"/>
    </row>
    <row r="740" spans="1:8">
      <c r="A740" s="159" t="s">
        <v>227</v>
      </c>
      <c r="B740" s="224"/>
      <c r="C740" s="224"/>
      <c r="D740" s="224"/>
      <c r="E740" s="224"/>
      <c r="F740" s="224"/>
      <c r="G740" s="224"/>
      <c r="H740" s="224"/>
    </row>
    <row r="741" spans="1:8">
      <c r="A741" s="159" t="s">
        <v>415</v>
      </c>
      <c r="B741" s="224"/>
      <c r="C741" s="224"/>
      <c r="D741" s="224"/>
      <c r="E741" s="224"/>
      <c r="F741" s="224"/>
      <c r="G741" s="224"/>
      <c r="H741" s="224"/>
    </row>
    <row r="742" spans="1:8" s="318" customFormat="1" ht="48">
      <c r="A742" s="391" t="s">
        <v>721</v>
      </c>
      <c r="B742" s="271">
        <v>20000</v>
      </c>
      <c r="C742" s="271">
        <v>20000</v>
      </c>
      <c r="D742" s="271">
        <v>20000</v>
      </c>
      <c r="E742" s="271">
        <v>20000</v>
      </c>
      <c r="F742" s="271">
        <v>20000</v>
      </c>
      <c r="G742" s="271">
        <f>SUM(F742-H742)*100/F742</f>
        <v>0</v>
      </c>
      <c r="H742" s="271">
        <f>SUM(แผนงานสังคมสงเคราะห์!H25)</f>
        <v>20000</v>
      </c>
    </row>
    <row r="743" spans="1:8" s="319" customFormat="1">
      <c r="A743" s="260" t="s">
        <v>387</v>
      </c>
      <c r="B743" s="261">
        <f>SUM(B742)</f>
        <v>20000</v>
      </c>
      <c r="C743" s="261">
        <v>20000</v>
      </c>
      <c r="D743" s="261">
        <f>SUM(D742:D742)</f>
        <v>20000</v>
      </c>
      <c r="E743" s="261">
        <f>SUM(E742:E742)</f>
        <v>20000</v>
      </c>
      <c r="F743" s="261">
        <f>SUM(F742:F742)</f>
        <v>20000</v>
      </c>
      <c r="G743" s="268">
        <f>SUM(F743-H743)*100/F743</f>
        <v>0</v>
      </c>
      <c r="H743" s="261">
        <f>SUM(H742:H742)</f>
        <v>20000</v>
      </c>
    </row>
    <row r="744" spans="1:8" s="319" customFormat="1">
      <c r="A744" s="260" t="s">
        <v>225</v>
      </c>
      <c r="B744" s="261">
        <f>SUM(B743)</f>
        <v>20000</v>
      </c>
      <c r="C744" s="261">
        <f>SUM(C743)</f>
        <v>20000</v>
      </c>
      <c r="D744" s="261">
        <f>SUM(D743)</f>
        <v>20000</v>
      </c>
      <c r="E744" s="261">
        <f>SUM(E743)</f>
        <v>20000</v>
      </c>
      <c r="F744" s="261">
        <f>SUM(F743)</f>
        <v>20000</v>
      </c>
      <c r="G744" s="268">
        <f>SUM(F744-H744)*100/F744</f>
        <v>0</v>
      </c>
      <c r="H744" s="261">
        <f>SUM(H743)</f>
        <v>20000</v>
      </c>
    </row>
    <row r="745" spans="1:8">
      <c r="A745" s="47" t="s">
        <v>228</v>
      </c>
      <c r="B745" s="213"/>
      <c r="C745" s="213"/>
      <c r="D745" s="213"/>
      <c r="E745" s="213"/>
      <c r="F745" s="213"/>
      <c r="G745" s="213"/>
      <c r="H745" s="213"/>
    </row>
    <row r="746" spans="1:8">
      <c r="A746" s="47" t="s">
        <v>495</v>
      </c>
      <c r="B746" s="213"/>
      <c r="C746" s="213"/>
      <c r="D746" s="213"/>
      <c r="E746" s="213"/>
      <c r="F746" s="213"/>
      <c r="G746" s="213"/>
      <c r="H746" s="213"/>
    </row>
    <row r="747" spans="1:8">
      <c r="A747" s="47" t="s">
        <v>22</v>
      </c>
      <c r="B747" s="213"/>
      <c r="C747" s="213"/>
      <c r="D747" s="213"/>
      <c r="E747" s="213"/>
      <c r="F747" s="213"/>
      <c r="G747" s="213"/>
      <c r="H747" s="213"/>
    </row>
    <row r="748" spans="1:8">
      <c r="A748" s="48" t="s">
        <v>226</v>
      </c>
      <c r="B748" s="213"/>
      <c r="C748" s="213"/>
      <c r="D748" s="213"/>
      <c r="E748" s="213"/>
      <c r="F748" s="213"/>
      <c r="G748" s="213"/>
      <c r="H748" s="213"/>
    </row>
    <row r="749" spans="1:8" s="39" customFormat="1">
      <c r="A749" s="49" t="s">
        <v>388</v>
      </c>
      <c r="B749" s="213">
        <f>SUM(B748:B748)</f>
        <v>0</v>
      </c>
      <c r="C749" s="213">
        <f>SUM(C748:C748)</f>
        <v>0</v>
      </c>
      <c r="D749" s="213">
        <f>SUM(D748:D748)</f>
        <v>0</v>
      </c>
      <c r="E749" s="213">
        <f>SUM(E748:E748)</f>
        <v>0</v>
      </c>
      <c r="F749" s="213"/>
      <c r="G749" s="213"/>
      <c r="H749" s="213"/>
    </row>
    <row r="750" spans="1:8" s="39" customFormat="1">
      <c r="A750" s="49" t="s">
        <v>231</v>
      </c>
      <c r="B750" s="213">
        <f>SUM(B749)</f>
        <v>0</v>
      </c>
      <c r="C750" s="213">
        <f>SUM(C749)</f>
        <v>0</v>
      </c>
      <c r="D750" s="213">
        <f>SUM(D749)</f>
        <v>0</v>
      </c>
      <c r="E750" s="213">
        <f>SUM(E749)</f>
        <v>0</v>
      </c>
      <c r="F750" s="213"/>
      <c r="G750" s="213"/>
      <c r="H750" s="213"/>
    </row>
    <row r="751" spans="1:8" s="39" customFormat="1">
      <c r="A751" s="307" t="s">
        <v>233</v>
      </c>
      <c r="B751" s="261">
        <f>SUM(B726,B738,B744,B750)</f>
        <v>20000</v>
      </c>
      <c r="C751" s="261">
        <f>SUM(C726,C738,C744,C750)</f>
        <v>20000</v>
      </c>
      <c r="D751" s="261">
        <f>SUM(D726,D738,D744,D750)</f>
        <v>20000</v>
      </c>
      <c r="E751" s="261">
        <f>SUM(E726,E738,E744,E750)</f>
        <v>20000</v>
      </c>
      <c r="F751" s="261">
        <f>SUM(F726,F738,F744,F750)</f>
        <v>130000</v>
      </c>
      <c r="G751" s="300">
        <f>SUM(F751-H751)*100/F751</f>
        <v>30.76923076923077</v>
      </c>
      <c r="H751" s="261">
        <f>SUM(H726,H738,H744,H750)</f>
        <v>90000</v>
      </c>
    </row>
    <row r="752" spans="1:8" s="39" customFormat="1" ht="24.75" thickBot="1">
      <c r="A752" s="308" t="s">
        <v>234</v>
      </c>
      <c r="B752" s="278">
        <f>SUM(B751)</f>
        <v>20000</v>
      </c>
      <c r="C752" s="278">
        <f>SUM(C751)</f>
        <v>20000</v>
      </c>
      <c r="D752" s="278">
        <f>SUM(D751)</f>
        <v>20000</v>
      </c>
      <c r="E752" s="278">
        <f>SUM(E751)</f>
        <v>20000</v>
      </c>
      <c r="F752" s="278">
        <f>SUM(F751)</f>
        <v>130000</v>
      </c>
      <c r="G752" s="438">
        <f>SUM(F752-H752)*100/F752</f>
        <v>30.76923076923077</v>
      </c>
      <c r="H752" s="278">
        <f>SUM(H751)</f>
        <v>90000</v>
      </c>
    </row>
    <row r="753" spans="1:8" s="76" customFormat="1" ht="24.75" thickTop="1">
      <c r="A753" s="1100"/>
      <c r="B753" s="1103" t="s">
        <v>55</v>
      </c>
      <c r="C753" s="1104"/>
      <c r="D753" s="1104"/>
      <c r="E753" s="1105"/>
      <c r="F753" s="1106" t="s">
        <v>12</v>
      </c>
      <c r="G753" s="1107"/>
      <c r="H753" s="1108"/>
    </row>
    <row r="754" spans="1:8" s="76" customFormat="1">
      <c r="A754" s="1101"/>
      <c r="B754" s="1109" t="s">
        <v>148</v>
      </c>
      <c r="C754" s="1112" t="s">
        <v>469</v>
      </c>
      <c r="D754" s="1112" t="s">
        <v>661</v>
      </c>
      <c r="E754" s="1112" t="s">
        <v>662</v>
      </c>
      <c r="F754" s="1115" t="s">
        <v>779</v>
      </c>
      <c r="G754" s="858" t="s">
        <v>164</v>
      </c>
      <c r="H754" s="1115" t="s">
        <v>1438</v>
      </c>
    </row>
    <row r="755" spans="1:8" s="76" customFormat="1">
      <c r="A755" s="1101"/>
      <c r="B755" s="1110"/>
      <c r="C755" s="1113"/>
      <c r="D755" s="1113"/>
      <c r="E755" s="1113"/>
      <c r="F755" s="1116"/>
      <c r="G755" s="859" t="s">
        <v>165</v>
      </c>
      <c r="H755" s="1116"/>
    </row>
    <row r="756" spans="1:8" s="76" customFormat="1">
      <c r="A756" s="1102"/>
      <c r="B756" s="1111"/>
      <c r="C756" s="1114"/>
      <c r="D756" s="1114"/>
      <c r="E756" s="1114"/>
      <c r="F756" s="1117"/>
      <c r="G756" s="860" t="s">
        <v>134</v>
      </c>
      <c r="H756" s="1117"/>
    </row>
    <row r="757" spans="1:8">
      <c r="A757" s="316" t="s">
        <v>61</v>
      </c>
      <c r="B757" s="224"/>
      <c r="C757" s="224"/>
      <c r="D757" s="224"/>
      <c r="E757" s="224"/>
      <c r="F757" s="224"/>
      <c r="G757" s="224"/>
      <c r="H757" s="224"/>
    </row>
    <row r="758" spans="1:8">
      <c r="A758" s="837" t="s">
        <v>83</v>
      </c>
      <c r="B758" s="224"/>
      <c r="C758" s="224"/>
      <c r="D758" s="224"/>
      <c r="E758" s="224"/>
      <c r="F758" s="224"/>
      <c r="G758" s="224"/>
      <c r="H758" s="224"/>
    </row>
    <row r="759" spans="1:8">
      <c r="A759" s="159" t="s">
        <v>54</v>
      </c>
      <c r="B759" s="224"/>
      <c r="C759" s="224"/>
      <c r="D759" s="224"/>
      <c r="E759" s="224"/>
      <c r="F759" s="224"/>
      <c r="G759" s="224"/>
      <c r="H759" s="224"/>
    </row>
    <row r="760" spans="1:8">
      <c r="A760" s="159" t="s">
        <v>389</v>
      </c>
      <c r="B760" s="224"/>
      <c r="C760" s="224"/>
      <c r="D760" s="224"/>
      <c r="E760" s="224"/>
      <c r="F760" s="224"/>
      <c r="G760" s="224"/>
      <c r="H760" s="224"/>
    </row>
    <row r="761" spans="1:8">
      <c r="A761" s="211" t="s">
        <v>94</v>
      </c>
      <c r="B761" s="224"/>
      <c r="C761" s="224"/>
      <c r="D761" s="224"/>
      <c r="E761" s="224"/>
      <c r="F761" s="224"/>
      <c r="G761" s="224"/>
      <c r="H761" s="224"/>
    </row>
    <row r="762" spans="1:8">
      <c r="A762" s="212" t="s">
        <v>289</v>
      </c>
      <c r="B762" s="224">
        <v>860900</v>
      </c>
      <c r="C762" s="224">
        <v>993187.65</v>
      </c>
      <c r="D762" s="224">
        <v>1119680</v>
      </c>
      <c r="E762" s="224">
        <v>1160520</v>
      </c>
      <c r="F762" s="224">
        <v>1594920</v>
      </c>
      <c r="G762" s="247">
        <f>SUM(H762-F762)*100/F762</f>
        <v>4.3036641336242569</v>
      </c>
      <c r="H762" s="224">
        <f>SUM(แผนงานเคหะและชุมชน!H6)</f>
        <v>1663560</v>
      </c>
    </row>
    <row r="763" spans="1:8">
      <c r="A763" s="212" t="s">
        <v>200</v>
      </c>
      <c r="B763" s="224"/>
      <c r="C763" s="224"/>
      <c r="D763" s="224"/>
      <c r="E763" s="224"/>
      <c r="F763" s="224"/>
      <c r="G763" s="247"/>
      <c r="H763" s="224"/>
    </row>
    <row r="764" spans="1:8">
      <c r="A764" s="309" t="s">
        <v>369</v>
      </c>
      <c r="B764" s="224">
        <v>960</v>
      </c>
      <c r="C764" s="224">
        <v>0</v>
      </c>
      <c r="D764" s="224">
        <v>0</v>
      </c>
      <c r="E764" s="224"/>
      <c r="F764" s="224">
        <v>0</v>
      </c>
      <c r="G764" s="247"/>
      <c r="H764" s="224">
        <v>0</v>
      </c>
    </row>
    <row r="765" spans="1:8">
      <c r="A765" s="309" t="s">
        <v>370</v>
      </c>
      <c r="B765" s="224">
        <v>0</v>
      </c>
      <c r="C765" s="224">
        <v>0</v>
      </c>
      <c r="D765" s="224">
        <v>0</v>
      </c>
      <c r="E765" s="224"/>
      <c r="F765" s="224">
        <v>0</v>
      </c>
      <c r="G765" s="247"/>
      <c r="H765" s="224">
        <v>0</v>
      </c>
    </row>
    <row r="766" spans="1:8">
      <c r="A766" s="309" t="s">
        <v>311</v>
      </c>
      <c r="B766" s="224">
        <v>42000</v>
      </c>
      <c r="C766" s="224">
        <v>42000</v>
      </c>
      <c r="D766" s="224">
        <v>55500</v>
      </c>
      <c r="E766" s="224">
        <v>60000</v>
      </c>
      <c r="F766" s="224">
        <v>60000</v>
      </c>
      <c r="G766" s="247">
        <f>SUM(F766-H766)*100/F766</f>
        <v>0</v>
      </c>
      <c r="H766" s="224">
        <f>SUM(แผนงานเคหะและชุมชน!H19)</f>
        <v>60000</v>
      </c>
    </row>
    <row r="767" spans="1:8">
      <c r="A767" s="225" t="s">
        <v>312</v>
      </c>
      <c r="B767" s="224">
        <v>130380</v>
      </c>
      <c r="C767" s="224">
        <v>140880</v>
      </c>
      <c r="D767" s="224">
        <v>166095</v>
      </c>
      <c r="E767" s="224">
        <v>176520</v>
      </c>
      <c r="F767" s="224">
        <v>188640</v>
      </c>
      <c r="G767" s="247">
        <f>SUM(H767-F767)*100/F767</f>
        <v>5.9160305343511448</v>
      </c>
      <c r="H767" s="224">
        <f>SUM(แผนงานเคหะและชุมชน!H38)</f>
        <v>199800</v>
      </c>
    </row>
    <row r="768" spans="1:8">
      <c r="A768" s="305" t="s">
        <v>360</v>
      </c>
      <c r="B768" s="224"/>
      <c r="C768" s="224"/>
      <c r="D768" s="224"/>
      <c r="E768" s="224"/>
      <c r="F768" s="224"/>
      <c r="G768" s="247"/>
      <c r="H768" s="224"/>
    </row>
    <row r="769" spans="1:8">
      <c r="A769" s="305" t="s">
        <v>369</v>
      </c>
      <c r="B769" s="224">
        <v>16890</v>
      </c>
      <c r="C769" s="224">
        <v>15390</v>
      </c>
      <c r="D769" s="224">
        <v>645</v>
      </c>
      <c r="E769" s="224"/>
      <c r="F769" s="224">
        <v>0</v>
      </c>
      <c r="G769" s="247"/>
      <c r="H769" s="224">
        <v>0</v>
      </c>
    </row>
    <row r="770" spans="1:8">
      <c r="A770" s="225" t="s">
        <v>313</v>
      </c>
      <c r="B770" s="224">
        <v>357810</v>
      </c>
      <c r="C770" s="224">
        <v>522440</v>
      </c>
      <c r="D770" s="224">
        <v>474300</v>
      </c>
      <c r="E770" s="224">
        <v>419900</v>
      </c>
      <c r="F770" s="224">
        <v>443640</v>
      </c>
      <c r="G770" s="247">
        <f>SUM(H770-F770)*100/F770</f>
        <v>2.2450635650527455</v>
      </c>
      <c r="H770" s="224">
        <f>SUM(แผนงานเคหะและชุมชน!H42)</f>
        <v>453600</v>
      </c>
    </row>
    <row r="771" spans="1:8">
      <c r="A771" s="232" t="s">
        <v>361</v>
      </c>
      <c r="B771" s="224"/>
      <c r="C771" s="224"/>
      <c r="D771" s="224"/>
      <c r="E771" s="224"/>
      <c r="F771" s="224">
        <v>0</v>
      </c>
      <c r="G771" s="247"/>
      <c r="H771" s="224">
        <v>0</v>
      </c>
    </row>
    <row r="772" spans="1:8">
      <c r="A772" s="562" t="s">
        <v>369</v>
      </c>
      <c r="B772" s="281">
        <v>84760</v>
      </c>
      <c r="C772" s="281">
        <v>96000</v>
      </c>
      <c r="D772" s="281">
        <v>86709.58</v>
      </c>
      <c r="E772" s="281">
        <v>58195</v>
      </c>
      <c r="F772" s="281">
        <v>42180</v>
      </c>
      <c r="G772" s="247">
        <f>SUM(H772-F772)*100/F772</f>
        <v>-36.130867709815078</v>
      </c>
      <c r="H772" s="281">
        <f>SUM(แผนงานเคหะและชุมชน!H53)</f>
        <v>26940</v>
      </c>
    </row>
    <row r="773" spans="1:8" s="92" customFormat="1" ht="23.25">
      <c r="A773" s="234" t="s">
        <v>655</v>
      </c>
      <c r="B773" s="261">
        <f>SUM(B762:B772)</f>
        <v>1493700</v>
      </c>
      <c r="C773" s="261">
        <f>SUM(C762:C772)</f>
        <v>1809897.65</v>
      </c>
      <c r="D773" s="261">
        <f>SUM(D762:D772)</f>
        <v>1902929.58</v>
      </c>
      <c r="E773" s="261">
        <f>SUM(E762:E772)</f>
        <v>1875135</v>
      </c>
      <c r="F773" s="261">
        <f>SUM(F762:F772)</f>
        <v>2329380</v>
      </c>
      <c r="G773" s="300">
        <f>SUM(H773-F773)*100/F773</f>
        <v>3.1991345336527317</v>
      </c>
      <c r="H773" s="261">
        <f>SUM(H762:H772)</f>
        <v>2403900</v>
      </c>
    </row>
    <row r="774" spans="1:8" s="92" customFormat="1" ht="23.25">
      <c r="A774" s="234" t="s">
        <v>210</v>
      </c>
      <c r="B774" s="261">
        <f>SUM(B773)</f>
        <v>1493700</v>
      </c>
      <c r="C774" s="261">
        <f>SUM(C773)</f>
        <v>1809897.65</v>
      </c>
      <c r="D774" s="261">
        <f>SUM(D773)</f>
        <v>1902929.58</v>
      </c>
      <c r="E774" s="261">
        <f>SUM(E773)</f>
        <v>1875135</v>
      </c>
      <c r="F774" s="261">
        <f>SUM(F773)</f>
        <v>2329380</v>
      </c>
      <c r="G774" s="300">
        <f>SUM(H774-F774)*100/F774</f>
        <v>3.1991345336527317</v>
      </c>
      <c r="H774" s="261">
        <f>SUM(H773)</f>
        <v>2403900</v>
      </c>
    </row>
    <row r="775" spans="1:8" s="92" customFormat="1" ht="23.25">
      <c r="A775" s="643"/>
      <c r="B775" s="262"/>
      <c r="C775" s="262"/>
      <c r="D775" s="262"/>
      <c r="E775" s="262"/>
      <c r="F775" s="262"/>
      <c r="G775" s="623"/>
      <c r="H775" s="262"/>
    </row>
    <row r="776" spans="1:8" s="92" customFormat="1" ht="23.25">
      <c r="A776" s="237"/>
      <c r="B776" s="263"/>
      <c r="C776" s="263"/>
      <c r="D776" s="263"/>
      <c r="E776" s="263"/>
      <c r="F776" s="263"/>
      <c r="G776" s="624"/>
      <c r="H776" s="263"/>
    </row>
    <row r="777" spans="1:8" s="92" customFormat="1" ht="23.25">
      <c r="A777" s="791"/>
      <c r="B777" s="792"/>
      <c r="C777" s="792"/>
      <c r="D777" s="792"/>
      <c r="E777" s="792"/>
      <c r="F777" s="792"/>
      <c r="G777" s="793"/>
      <c r="H777" s="792"/>
    </row>
    <row r="778" spans="1:8" s="92" customFormat="1" ht="23.25">
      <c r="A778" s="1100"/>
      <c r="B778" s="1103" t="s">
        <v>55</v>
      </c>
      <c r="C778" s="1104"/>
      <c r="D778" s="1104"/>
      <c r="E778" s="1105"/>
      <c r="F778" s="1106" t="s">
        <v>12</v>
      </c>
      <c r="G778" s="1107"/>
      <c r="H778" s="1108"/>
    </row>
    <row r="779" spans="1:8" s="92" customFormat="1" ht="23.25">
      <c r="A779" s="1101"/>
      <c r="B779" s="1109" t="s">
        <v>148</v>
      </c>
      <c r="C779" s="1112" t="s">
        <v>469</v>
      </c>
      <c r="D779" s="1112" t="s">
        <v>661</v>
      </c>
      <c r="E779" s="1112" t="s">
        <v>662</v>
      </c>
      <c r="F779" s="1115" t="s">
        <v>779</v>
      </c>
      <c r="G779" s="858" t="s">
        <v>164</v>
      </c>
      <c r="H779" s="1115" t="s">
        <v>1438</v>
      </c>
    </row>
    <row r="780" spans="1:8" s="92" customFormat="1" ht="23.25">
      <c r="A780" s="1101"/>
      <c r="B780" s="1110"/>
      <c r="C780" s="1113"/>
      <c r="D780" s="1113"/>
      <c r="E780" s="1113"/>
      <c r="F780" s="1116"/>
      <c r="G780" s="859" t="s">
        <v>165</v>
      </c>
      <c r="H780" s="1116"/>
    </row>
    <row r="781" spans="1:8" s="92" customFormat="1" ht="23.25">
      <c r="A781" s="1102"/>
      <c r="B781" s="1111"/>
      <c r="C781" s="1114"/>
      <c r="D781" s="1114"/>
      <c r="E781" s="1114"/>
      <c r="F781" s="1117"/>
      <c r="G781" s="860" t="s">
        <v>134</v>
      </c>
      <c r="H781" s="1117"/>
    </row>
    <row r="782" spans="1:8">
      <c r="A782" s="320" t="s">
        <v>132</v>
      </c>
      <c r="B782" s="204"/>
      <c r="C782" s="205"/>
      <c r="D782" s="205"/>
      <c r="E782" s="205"/>
      <c r="F782" s="204"/>
      <c r="G782" s="205"/>
      <c r="H782" s="204"/>
    </row>
    <row r="783" spans="1:8">
      <c r="A783" s="241" t="s">
        <v>390</v>
      </c>
      <c r="B783" s="202"/>
      <c r="C783" s="203"/>
      <c r="D783" s="203"/>
      <c r="E783" s="203"/>
      <c r="F783" s="202"/>
      <c r="G783" s="203"/>
      <c r="H783" s="202"/>
    </row>
    <row r="784" spans="1:8">
      <c r="A784" s="241" t="s">
        <v>3</v>
      </c>
      <c r="B784" s="202"/>
      <c r="C784" s="203"/>
      <c r="D784" s="203"/>
      <c r="E784" s="203"/>
      <c r="F784" s="202"/>
      <c r="G784" s="203"/>
      <c r="H784" s="202"/>
    </row>
    <row r="785" spans="1:8" ht="48">
      <c r="A785" s="225" t="s">
        <v>269</v>
      </c>
      <c r="B785" s="224"/>
      <c r="C785" s="224"/>
      <c r="D785" s="224"/>
      <c r="E785" s="224"/>
      <c r="F785" s="224"/>
      <c r="G785" s="224"/>
      <c r="H785" s="224"/>
    </row>
    <row r="786" spans="1:8">
      <c r="A786" s="232" t="s">
        <v>519</v>
      </c>
      <c r="B786" s="224">
        <v>165645</v>
      </c>
      <c r="C786" s="224">
        <v>138350</v>
      </c>
      <c r="D786" s="224">
        <v>76250</v>
      </c>
      <c r="E786" s="224"/>
      <c r="F786" s="224">
        <v>77995</v>
      </c>
      <c r="G786" s="247">
        <f t="shared" ref="G786:G791" si="14">SUM(H786-F786)*100/F786</f>
        <v>1.076992114879159</v>
      </c>
      <c r="H786" s="224">
        <f>SUM(แผนงานเคหะและชุมชน!H69)</f>
        <v>78835</v>
      </c>
    </row>
    <row r="787" spans="1:8">
      <c r="A787" s="225" t="s">
        <v>277</v>
      </c>
      <c r="B787" s="247">
        <v>3680</v>
      </c>
      <c r="C787" s="247">
        <v>0</v>
      </c>
      <c r="D787" s="247">
        <v>0</v>
      </c>
      <c r="E787" s="247"/>
      <c r="F787" s="247">
        <v>10000</v>
      </c>
      <c r="G787" s="247">
        <f t="shared" si="14"/>
        <v>0</v>
      </c>
      <c r="H787" s="247">
        <f>SUM(แผนงานเคหะและชุมชน!H85)</f>
        <v>10000</v>
      </c>
    </row>
    <row r="788" spans="1:8">
      <c r="A788" s="232" t="s">
        <v>278</v>
      </c>
      <c r="B788" s="224">
        <v>28800</v>
      </c>
      <c r="C788" s="224">
        <v>9600</v>
      </c>
      <c r="D788" s="224">
        <v>0</v>
      </c>
      <c r="E788" s="224"/>
      <c r="F788" s="224">
        <v>20000</v>
      </c>
      <c r="G788" s="247">
        <f t="shared" si="14"/>
        <v>-75</v>
      </c>
      <c r="H788" s="224">
        <f>SUM(แผนงานเคหะและชุมชน!H94)</f>
        <v>5000</v>
      </c>
    </row>
    <row r="789" spans="1:8">
      <c r="A789" s="232" t="s">
        <v>308</v>
      </c>
      <c r="B789" s="224">
        <v>0</v>
      </c>
      <c r="C789" s="224">
        <v>2700</v>
      </c>
      <c r="D789" s="224">
        <v>4260</v>
      </c>
      <c r="E789" s="224">
        <v>4650</v>
      </c>
      <c r="F789" s="224">
        <v>10000</v>
      </c>
      <c r="G789" s="247">
        <f t="shared" si="14"/>
        <v>0</v>
      </c>
      <c r="H789" s="224">
        <f>SUM(แผนงานเคหะและชุมชน!H102)</f>
        <v>10000</v>
      </c>
    </row>
    <row r="790" spans="1:8">
      <c r="A790" s="233" t="s">
        <v>309</v>
      </c>
      <c r="B790" s="266">
        <v>0</v>
      </c>
      <c r="C790" s="266">
        <v>0</v>
      </c>
      <c r="D790" s="266">
        <v>0</v>
      </c>
      <c r="E790" s="266"/>
      <c r="F790" s="266">
        <v>0</v>
      </c>
      <c r="G790" s="271"/>
      <c r="H790" s="266">
        <v>0</v>
      </c>
    </row>
    <row r="791" spans="1:8">
      <c r="A791" s="260" t="s">
        <v>501</v>
      </c>
      <c r="B791" s="261">
        <f>SUM(B786:B790)</f>
        <v>198125</v>
      </c>
      <c r="C791" s="261">
        <f>SUM(C786:C790)</f>
        <v>150650</v>
      </c>
      <c r="D791" s="261">
        <f>SUM(D786:D790)</f>
        <v>80510</v>
      </c>
      <c r="E791" s="261">
        <f>SUM(E786:E790)</f>
        <v>4650</v>
      </c>
      <c r="F791" s="261">
        <f>SUM(F786:F790)</f>
        <v>117995</v>
      </c>
      <c r="G791" s="300">
        <f t="shared" si="14"/>
        <v>-12.000508496122716</v>
      </c>
      <c r="H791" s="261">
        <f>SUM(H786:H790)</f>
        <v>103835</v>
      </c>
    </row>
    <row r="792" spans="1:8">
      <c r="A792" s="241" t="s">
        <v>9</v>
      </c>
      <c r="B792" s="224"/>
      <c r="C792" s="224"/>
      <c r="D792" s="224"/>
      <c r="E792" s="224"/>
      <c r="F792" s="224"/>
      <c r="G792" s="236"/>
      <c r="H792" s="224"/>
    </row>
    <row r="793" spans="1:8">
      <c r="A793" s="241" t="s">
        <v>409</v>
      </c>
      <c r="B793" s="224"/>
      <c r="C793" s="224"/>
      <c r="D793" s="224"/>
      <c r="E793" s="224"/>
      <c r="F793" s="224"/>
      <c r="G793" s="224"/>
      <c r="H793" s="224"/>
    </row>
    <row r="794" spans="1:8">
      <c r="A794" s="232" t="s">
        <v>407</v>
      </c>
      <c r="B794" s="224">
        <v>0</v>
      </c>
      <c r="C794" s="224">
        <v>9243</v>
      </c>
      <c r="D794" s="224">
        <v>0</v>
      </c>
      <c r="E794" s="224"/>
      <c r="F794" s="224">
        <v>10000</v>
      </c>
      <c r="G794" s="247">
        <f>SUM(F794-H794)*100/F794</f>
        <v>0</v>
      </c>
      <c r="H794" s="224">
        <f>SUM(แผนงานเคหะและชุมชน!H118)</f>
        <v>10000</v>
      </c>
    </row>
    <row r="795" spans="1:8">
      <c r="A795" s="232" t="s">
        <v>408</v>
      </c>
      <c r="B795" s="224">
        <v>152580.66</v>
      </c>
      <c r="C795" s="224">
        <v>133184.39000000001</v>
      </c>
      <c r="D795" s="224">
        <v>196420</v>
      </c>
      <c r="E795" s="224">
        <v>270230.88</v>
      </c>
      <c r="F795" s="224">
        <v>288000</v>
      </c>
      <c r="G795" s="247">
        <f>SUM(H795-F795)*100/F795</f>
        <v>0</v>
      </c>
      <c r="H795" s="224">
        <f>SUM(แผนงานเคหะและชุมชน!H130)</f>
        <v>288000</v>
      </c>
    </row>
    <row r="796" spans="1:8">
      <c r="A796" s="241" t="s">
        <v>410</v>
      </c>
      <c r="B796" s="224"/>
      <c r="C796" s="224"/>
      <c r="D796" s="224"/>
      <c r="E796" s="224"/>
      <c r="F796" s="224"/>
      <c r="G796" s="224"/>
      <c r="H796" s="224"/>
    </row>
    <row r="797" spans="1:8">
      <c r="A797" s="310" t="s">
        <v>226</v>
      </c>
      <c r="B797" s="224"/>
      <c r="C797" s="224"/>
      <c r="D797" s="224"/>
      <c r="E797" s="224"/>
      <c r="F797" s="224">
        <v>0</v>
      </c>
      <c r="G797" s="247"/>
      <c r="H797" s="224"/>
    </row>
    <row r="798" spans="1:8" ht="47.25">
      <c r="A798" s="246" t="s">
        <v>416</v>
      </c>
      <c r="B798" s="224"/>
      <c r="C798" s="224"/>
      <c r="D798" s="224"/>
      <c r="E798" s="224"/>
      <c r="F798" s="224"/>
      <c r="G798" s="224"/>
      <c r="H798" s="224"/>
    </row>
    <row r="799" spans="1:8">
      <c r="A799" s="232" t="s">
        <v>520</v>
      </c>
      <c r="B799" s="224">
        <v>41680</v>
      </c>
      <c r="C799" s="224">
        <v>12290</v>
      </c>
      <c r="D799" s="224">
        <v>1980</v>
      </c>
      <c r="E799" s="224">
        <v>4200</v>
      </c>
      <c r="F799" s="224">
        <v>30000</v>
      </c>
      <c r="G799" s="247">
        <f>SUM(F799-H799)*100/F799</f>
        <v>-66.666666666666671</v>
      </c>
      <c r="H799" s="224">
        <f>SUM(แผนงานเคหะและชุมชน!H140)</f>
        <v>50000</v>
      </c>
    </row>
    <row r="800" spans="1:8">
      <c r="A800" s="232" t="s">
        <v>521</v>
      </c>
      <c r="B800" s="224">
        <v>6300</v>
      </c>
      <c r="C800" s="224">
        <v>0</v>
      </c>
      <c r="D800" s="224">
        <v>16650</v>
      </c>
      <c r="E800" s="224">
        <v>9990</v>
      </c>
      <c r="F800" s="224">
        <v>20000</v>
      </c>
      <c r="G800" s="247">
        <f>SUM(F800-H800)*100/F800</f>
        <v>0</v>
      </c>
      <c r="H800" s="224">
        <f>SUM(แผนงานเคหะและชุมชน!H149)</f>
        <v>20000</v>
      </c>
    </row>
    <row r="801" spans="1:8">
      <c r="A801" s="1100"/>
      <c r="B801" s="1103" t="s">
        <v>55</v>
      </c>
      <c r="C801" s="1104"/>
      <c r="D801" s="1104"/>
      <c r="E801" s="1105"/>
      <c r="F801" s="1106" t="s">
        <v>12</v>
      </c>
      <c r="G801" s="1107"/>
      <c r="H801" s="1108"/>
    </row>
    <row r="802" spans="1:8">
      <c r="A802" s="1101"/>
      <c r="B802" s="1109" t="s">
        <v>148</v>
      </c>
      <c r="C802" s="1112" t="s">
        <v>469</v>
      </c>
      <c r="D802" s="1112" t="s">
        <v>661</v>
      </c>
      <c r="E802" s="1112" t="s">
        <v>662</v>
      </c>
      <c r="F802" s="1115" t="s">
        <v>779</v>
      </c>
      <c r="G802" s="858" t="s">
        <v>164</v>
      </c>
      <c r="H802" s="1115" t="s">
        <v>1438</v>
      </c>
    </row>
    <row r="803" spans="1:8">
      <c r="A803" s="1101"/>
      <c r="B803" s="1110"/>
      <c r="C803" s="1113"/>
      <c r="D803" s="1113"/>
      <c r="E803" s="1113"/>
      <c r="F803" s="1116"/>
      <c r="G803" s="859" t="s">
        <v>165</v>
      </c>
      <c r="H803" s="1116"/>
    </row>
    <row r="804" spans="1:8">
      <c r="A804" s="1102"/>
      <c r="B804" s="1111"/>
      <c r="C804" s="1114"/>
      <c r="D804" s="1114"/>
      <c r="E804" s="1114"/>
      <c r="F804" s="1117"/>
      <c r="G804" s="860" t="s">
        <v>134</v>
      </c>
      <c r="H804" s="1117"/>
    </row>
    <row r="805" spans="1:8">
      <c r="A805" s="257" t="s">
        <v>417</v>
      </c>
      <c r="B805" s="224"/>
      <c r="C805" s="224"/>
      <c r="D805" s="224"/>
      <c r="E805" s="224"/>
      <c r="F805" s="224"/>
      <c r="G805" s="247"/>
      <c r="H805" s="224"/>
    </row>
    <row r="806" spans="1:8">
      <c r="A806" s="337" t="s">
        <v>480</v>
      </c>
      <c r="B806" s="281">
        <v>28106.45</v>
      </c>
      <c r="C806" s="281">
        <v>86587.7</v>
      </c>
      <c r="D806" s="281">
        <v>30498</v>
      </c>
      <c r="E806" s="281">
        <v>179663.2</v>
      </c>
      <c r="F806" s="281">
        <v>80000</v>
      </c>
      <c r="G806" s="271">
        <f>SUM(H806-F806)*100/F806</f>
        <v>87.5</v>
      </c>
      <c r="H806" s="281">
        <f>SUM(แผนงานเคหะและชุมชน!H161)</f>
        <v>150000</v>
      </c>
    </row>
    <row r="807" spans="1:8">
      <c r="A807" s="234" t="s">
        <v>500</v>
      </c>
      <c r="B807" s="261">
        <f>SUM(B794:B806)</f>
        <v>228667.11000000002</v>
      </c>
      <c r="C807" s="261">
        <f>SUM(C794:C806)</f>
        <v>241305.09000000003</v>
      </c>
      <c r="D807" s="261">
        <f>SUM(D794:D806)</f>
        <v>245548</v>
      </c>
      <c r="E807" s="261">
        <f>SUM(E794:E806)</f>
        <v>464084.08</v>
      </c>
      <c r="F807" s="261">
        <f>SUM(F794:F806)</f>
        <v>428000</v>
      </c>
      <c r="G807" s="268">
        <f>SUM(H807-F807)*100/F807</f>
        <v>21.028037383177569</v>
      </c>
      <c r="H807" s="261">
        <f>SUM(H794:H806)</f>
        <v>518000</v>
      </c>
    </row>
    <row r="808" spans="1:8">
      <c r="A808" s="241" t="s">
        <v>20</v>
      </c>
      <c r="B808" s="224"/>
      <c r="C808" s="224"/>
      <c r="D808" s="224"/>
      <c r="E808" s="224"/>
      <c r="F808" s="224"/>
      <c r="G808" s="283"/>
      <c r="H808" s="224"/>
    </row>
    <row r="809" spans="1:8">
      <c r="A809" s="232" t="s">
        <v>281</v>
      </c>
      <c r="B809" s="224">
        <v>12257</v>
      </c>
      <c r="C809" s="224">
        <v>14745</v>
      </c>
      <c r="D809" s="224">
        <v>4923</v>
      </c>
      <c r="E809" s="224">
        <v>9668</v>
      </c>
      <c r="F809" s="224">
        <v>10000</v>
      </c>
      <c r="G809" s="247">
        <f t="shared" ref="G809:G818" si="15">SUM(F809-H809)*100/F809</f>
        <v>0</v>
      </c>
      <c r="H809" s="224">
        <f>SUM(แผนงานเคหะและชุมชน!H185)</f>
        <v>10000</v>
      </c>
    </row>
    <row r="810" spans="1:8">
      <c r="A810" s="39" t="s">
        <v>327</v>
      </c>
      <c r="B810" s="224">
        <v>178227</v>
      </c>
      <c r="C810" s="224">
        <v>124585</v>
      </c>
      <c r="D810" s="224">
        <v>130000</v>
      </c>
      <c r="E810" s="224">
        <v>92740</v>
      </c>
      <c r="F810" s="224">
        <v>100000</v>
      </c>
      <c r="G810" s="247">
        <f>SUM(H810-F810)*100/F810</f>
        <v>0</v>
      </c>
      <c r="H810" s="224">
        <f>SUM(แผนงานเคหะและชุมชน!H210)</f>
        <v>100000</v>
      </c>
    </row>
    <row r="811" spans="1:8">
      <c r="A811" s="39" t="s">
        <v>294</v>
      </c>
      <c r="B811" s="224">
        <v>3362</v>
      </c>
      <c r="C811" s="224">
        <v>1390</v>
      </c>
      <c r="D811" s="224">
        <v>0</v>
      </c>
      <c r="E811" s="224"/>
      <c r="F811" s="224">
        <v>5000</v>
      </c>
      <c r="G811" s="247">
        <f t="shared" si="15"/>
        <v>0</v>
      </c>
      <c r="H811" s="224">
        <f>SUM(แผนงานเคหะและชุมชน!H233)</f>
        <v>5000</v>
      </c>
    </row>
    <row r="812" spans="1:8">
      <c r="A812" s="39" t="s">
        <v>371</v>
      </c>
      <c r="B812" s="224">
        <v>155125.18</v>
      </c>
      <c r="C812" s="224">
        <v>147805</v>
      </c>
      <c r="D812" s="224">
        <v>43852</v>
      </c>
      <c r="E812" s="224">
        <v>139485</v>
      </c>
      <c r="F812" s="224">
        <v>150000</v>
      </c>
      <c r="G812" s="247">
        <f t="shared" si="15"/>
        <v>66.666666666666671</v>
      </c>
      <c r="H812" s="224">
        <f>SUM(แผนงานเคหะและชุมชน!H254)</f>
        <v>50000</v>
      </c>
    </row>
    <row r="813" spans="1:8">
      <c r="A813" s="39" t="s">
        <v>372</v>
      </c>
      <c r="B813" s="224"/>
      <c r="C813" s="224">
        <v>0</v>
      </c>
      <c r="D813" s="224">
        <v>6160</v>
      </c>
      <c r="E813" s="224">
        <v>5200</v>
      </c>
      <c r="F813" s="224">
        <v>10000</v>
      </c>
      <c r="G813" s="247">
        <f t="shared" si="15"/>
        <v>0</v>
      </c>
      <c r="H813" s="224">
        <f>SUM(แผนงานเคหะและชุมชน!H276)</f>
        <v>10000</v>
      </c>
    </row>
    <row r="814" spans="1:8">
      <c r="A814" s="39" t="s">
        <v>514</v>
      </c>
      <c r="B814" s="224">
        <v>79770</v>
      </c>
      <c r="C814" s="224">
        <v>55165</v>
      </c>
      <c r="D814" s="224">
        <v>75795</v>
      </c>
      <c r="E814" s="224">
        <v>105630</v>
      </c>
      <c r="F814" s="224">
        <v>100000</v>
      </c>
      <c r="G814" s="247">
        <f t="shared" si="15"/>
        <v>0</v>
      </c>
      <c r="H814" s="224">
        <f>SUM(แผนงานเคหะและชุมชน!H299)</f>
        <v>100000</v>
      </c>
    </row>
    <row r="815" spans="1:8">
      <c r="A815" s="39" t="s">
        <v>490</v>
      </c>
      <c r="B815" s="224"/>
      <c r="C815" s="224">
        <v>0</v>
      </c>
      <c r="D815" s="224">
        <v>0</v>
      </c>
      <c r="E815" s="224"/>
      <c r="F815" s="224">
        <v>5000</v>
      </c>
      <c r="G815" s="247">
        <f t="shared" si="15"/>
        <v>0</v>
      </c>
      <c r="H815" s="224">
        <f>SUM(แผนงานเคหะและชุมชน!H320)</f>
        <v>5000</v>
      </c>
    </row>
    <row r="816" spans="1:8">
      <c r="A816" s="39" t="s">
        <v>522</v>
      </c>
      <c r="B816" s="224">
        <v>2960</v>
      </c>
      <c r="C816" s="224">
        <v>0</v>
      </c>
      <c r="D816" s="224">
        <v>2448</v>
      </c>
      <c r="E816" s="224">
        <v>4168.72</v>
      </c>
      <c r="F816" s="224">
        <v>5000</v>
      </c>
      <c r="G816" s="247">
        <f t="shared" si="15"/>
        <v>0</v>
      </c>
      <c r="H816" s="224">
        <f>SUM(แผนงานเคหะและชุมชน!H340)</f>
        <v>5000</v>
      </c>
    </row>
    <row r="817" spans="1:8">
      <c r="A817" s="39" t="s">
        <v>523</v>
      </c>
      <c r="B817" s="224">
        <v>19200</v>
      </c>
      <c r="C817" s="224">
        <v>38900</v>
      </c>
      <c r="D817" s="224">
        <v>29270</v>
      </c>
      <c r="E817" s="224">
        <v>34030</v>
      </c>
      <c r="F817" s="224">
        <v>40000</v>
      </c>
      <c r="G817" s="247">
        <f t="shared" si="15"/>
        <v>0</v>
      </c>
      <c r="H817" s="224">
        <f>SUM(แผนงานเคหะและชุมชน!H354)</f>
        <v>40000</v>
      </c>
    </row>
    <row r="818" spans="1:8">
      <c r="A818" s="39" t="s">
        <v>524</v>
      </c>
      <c r="B818" s="224"/>
      <c r="C818" s="224"/>
      <c r="D818" s="224"/>
      <c r="E818" s="224"/>
      <c r="F818" s="224">
        <v>5000</v>
      </c>
      <c r="G818" s="247">
        <f t="shared" si="15"/>
        <v>0</v>
      </c>
      <c r="H818" s="224">
        <f>SUM(แผนงานเคหะและชุมชน!H382)</f>
        <v>5000</v>
      </c>
    </row>
    <row r="819" spans="1:8">
      <c r="A819" s="65" t="s">
        <v>376</v>
      </c>
      <c r="B819" s="266"/>
      <c r="C819" s="266"/>
      <c r="D819" s="266">
        <v>0</v>
      </c>
      <c r="E819" s="266"/>
      <c r="F819" s="266">
        <v>0</v>
      </c>
      <c r="G819" s="271"/>
      <c r="H819" s="266"/>
    </row>
    <row r="820" spans="1:8">
      <c r="A820" s="260" t="s">
        <v>499</v>
      </c>
      <c r="B820" s="261">
        <f>SUM(B809:B819)</f>
        <v>450901.18</v>
      </c>
      <c r="C820" s="261">
        <f>SUM(C809:C819)</f>
        <v>382590</v>
      </c>
      <c r="D820" s="261">
        <f>SUM(D809:D819)</f>
        <v>292448</v>
      </c>
      <c r="E820" s="261">
        <f>SUM(E809:E819)</f>
        <v>390921.72</v>
      </c>
      <c r="F820" s="261">
        <f>SUM(F809:F819)</f>
        <v>430000</v>
      </c>
      <c r="G820" s="300">
        <f>SUM(H820-F820)*100/F820</f>
        <v>-23.255813953488371</v>
      </c>
      <c r="H820" s="261">
        <f>SUM(H809:H819)</f>
        <v>330000</v>
      </c>
    </row>
    <row r="821" spans="1:8">
      <c r="A821" s="241" t="s">
        <v>21</v>
      </c>
      <c r="B821" s="224"/>
      <c r="C821" s="224"/>
      <c r="D821" s="224"/>
      <c r="E821" s="224"/>
      <c r="F821" s="224"/>
      <c r="G821" s="224"/>
      <c r="H821" s="224"/>
    </row>
    <row r="822" spans="1:8">
      <c r="A822" s="321" t="s">
        <v>226</v>
      </c>
      <c r="B822" s="224"/>
      <c r="C822" s="224"/>
      <c r="D822" s="224"/>
      <c r="E822" s="224"/>
      <c r="F822" s="224"/>
      <c r="G822" s="224"/>
      <c r="H822" s="224"/>
    </row>
    <row r="823" spans="1:8">
      <c r="A823" s="260" t="s">
        <v>211</v>
      </c>
      <c r="B823" s="261">
        <f>SUM(B791,B807,B820)</f>
        <v>877693.29</v>
      </c>
      <c r="C823" s="261">
        <f>SUM(C791,C807,C820)</f>
        <v>774545.09000000008</v>
      </c>
      <c r="D823" s="261">
        <f>SUM(D791,D807,D820)</f>
        <v>618506</v>
      </c>
      <c r="E823" s="261">
        <f>SUM(E791,E807,E820)</f>
        <v>859655.8</v>
      </c>
      <c r="F823" s="261">
        <f>SUM(F791,F807,F820)</f>
        <v>975995</v>
      </c>
      <c r="G823" s="300">
        <f>SUM(H823-F823)*100/F823</f>
        <v>-2.475422517533389</v>
      </c>
      <c r="H823" s="261">
        <f>SUM(H791,H807,H820)</f>
        <v>951835</v>
      </c>
    </row>
    <row r="824" spans="1:8">
      <c r="A824" s="622"/>
      <c r="B824" s="262"/>
      <c r="C824" s="262"/>
      <c r="D824" s="262"/>
      <c r="E824" s="262"/>
      <c r="F824" s="262"/>
      <c r="G824" s="623"/>
      <c r="H824" s="262"/>
    </row>
    <row r="825" spans="1:8">
      <c r="A825" s="69"/>
      <c r="B825" s="263"/>
      <c r="C825" s="263"/>
      <c r="D825" s="263"/>
      <c r="E825" s="263"/>
      <c r="F825" s="263"/>
      <c r="G825" s="624"/>
      <c r="H825" s="263"/>
    </row>
    <row r="826" spans="1:8">
      <c r="A826" s="1100"/>
      <c r="B826" s="1103" t="s">
        <v>55</v>
      </c>
      <c r="C826" s="1104"/>
      <c r="D826" s="1104"/>
      <c r="E826" s="1105"/>
      <c r="F826" s="1106" t="s">
        <v>12</v>
      </c>
      <c r="G826" s="1107"/>
      <c r="H826" s="1108"/>
    </row>
    <row r="827" spans="1:8">
      <c r="A827" s="1101"/>
      <c r="B827" s="1109" t="s">
        <v>148</v>
      </c>
      <c r="C827" s="1112" t="s">
        <v>469</v>
      </c>
      <c r="D827" s="1112" t="s">
        <v>661</v>
      </c>
      <c r="E827" s="1112" t="s">
        <v>662</v>
      </c>
      <c r="F827" s="1115" t="s">
        <v>779</v>
      </c>
      <c r="G827" s="858" t="s">
        <v>164</v>
      </c>
      <c r="H827" s="1115" t="s">
        <v>1438</v>
      </c>
    </row>
    <row r="828" spans="1:8">
      <c r="A828" s="1101"/>
      <c r="B828" s="1110"/>
      <c r="C828" s="1113"/>
      <c r="D828" s="1113"/>
      <c r="E828" s="1113"/>
      <c r="F828" s="1116"/>
      <c r="G828" s="859" t="s">
        <v>165</v>
      </c>
      <c r="H828" s="1116"/>
    </row>
    <row r="829" spans="1:8">
      <c r="A829" s="1102"/>
      <c r="B829" s="1111"/>
      <c r="C829" s="1114"/>
      <c r="D829" s="1114"/>
      <c r="E829" s="1114"/>
      <c r="F829" s="1117"/>
      <c r="G829" s="860" t="s">
        <v>134</v>
      </c>
      <c r="H829" s="1117"/>
    </row>
    <row r="830" spans="1:8">
      <c r="A830" s="159" t="s">
        <v>77</v>
      </c>
      <c r="B830" s="224"/>
      <c r="C830" s="224"/>
      <c r="D830" s="224"/>
      <c r="E830" s="224"/>
      <c r="F830" s="224"/>
      <c r="G830" s="224"/>
      <c r="H830" s="224"/>
    </row>
    <row r="831" spans="1:8">
      <c r="A831" s="159" t="s">
        <v>391</v>
      </c>
      <c r="B831" s="224"/>
      <c r="C831" s="224"/>
      <c r="D831" s="224"/>
      <c r="E831" s="224"/>
      <c r="F831" s="224"/>
      <c r="G831" s="224"/>
      <c r="H831" s="224"/>
    </row>
    <row r="832" spans="1:8">
      <c r="A832" s="159" t="s">
        <v>0</v>
      </c>
      <c r="B832" s="224"/>
      <c r="C832" s="224"/>
      <c r="D832" s="224"/>
      <c r="E832" s="224"/>
      <c r="F832" s="224"/>
      <c r="G832" s="224"/>
      <c r="H832" s="224"/>
    </row>
    <row r="833" spans="1:8">
      <c r="A833" s="39" t="s">
        <v>343</v>
      </c>
      <c r="B833" s="224"/>
      <c r="C833" s="224">
        <v>0</v>
      </c>
      <c r="D833" s="224">
        <v>50500</v>
      </c>
      <c r="E833" s="224">
        <v>7600</v>
      </c>
      <c r="F833" s="224">
        <v>0</v>
      </c>
      <c r="G833" s="247"/>
      <c r="H833" s="224"/>
    </row>
    <row r="834" spans="1:8">
      <c r="A834" s="39" t="s">
        <v>366</v>
      </c>
      <c r="B834" s="224">
        <v>0</v>
      </c>
      <c r="C834" s="224">
        <v>0</v>
      </c>
      <c r="D834" s="224">
        <v>7000</v>
      </c>
      <c r="E834" s="224"/>
      <c r="F834" s="224">
        <v>43200</v>
      </c>
      <c r="G834" s="247">
        <v>100</v>
      </c>
      <c r="H834" s="224"/>
    </row>
    <row r="835" spans="1:8">
      <c r="A835" s="39" t="s">
        <v>1370</v>
      </c>
      <c r="B835" s="224"/>
      <c r="C835" s="224"/>
      <c r="D835" s="224"/>
      <c r="E835" s="224"/>
      <c r="F835" s="224"/>
      <c r="G835" s="247"/>
      <c r="H835" s="224">
        <f>SUM(แผนงานเคหะและชุมชน!H404)</f>
        <v>37000</v>
      </c>
    </row>
    <row r="836" spans="1:8">
      <c r="A836" s="39" t="s">
        <v>1371</v>
      </c>
      <c r="B836" s="224">
        <v>0</v>
      </c>
      <c r="C836" s="224"/>
      <c r="D836" s="224"/>
      <c r="E836" s="224"/>
      <c r="F836" s="224">
        <v>10500</v>
      </c>
      <c r="G836" s="247"/>
      <c r="H836" s="224">
        <f>SUM(แผนงานเคหะและชุมชน!H419)</f>
        <v>0</v>
      </c>
    </row>
    <row r="837" spans="1:8">
      <c r="A837" s="65" t="s">
        <v>563</v>
      </c>
      <c r="B837" s="266"/>
      <c r="C837" s="266">
        <v>0</v>
      </c>
      <c r="D837" s="266">
        <v>0</v>
      </c>
      <c r="E837" s="266">
        <v>0</v>
      </c>
      <c r="F837" s="266"/>
      <c r="G837" s="267"/>
      <c r="H837" s="266"/>
    </row>
    <row r="838" spans="1:8">
      <c r="A838" s="260" t="s">
        <v>379</v>
      </c>
      <c r="B838" s="261">
        <f>SUM(B833:B837)</f>
        <v>0</v>
      </c>
      <c r="C838" s="261">
        <f>SUM(C833:C837)</f>
        <v>0</v>
      </c>
      <c r="D838" s="261">
        <f>SUM(D833:D836)</f>
        <v>57500</v>
      </c>
      <c r="E838" s="261">
        <f>SUM(E833:E837)</f>
        <v>7600</v>
      </c>
      <c r="F838" s="261">
        <f>SUM(F833:F837)</f>
        <v>53700</v>
      </c>
      <c r="G838" s="300">
        <f>SUM(H838-F838)*100/F838</f>
        <v>-31.098696461824954</v>
      </c>
      <c r="H838" s="261">
        <f>SUM(H833:H837)</f>
        <v>37000</v>
      </c>
    </row>
    <row r="839" spans="1:8">
      <c r="A839" s="269" t="s">
        <v>213</v>
      </c>
      <c r="B839" s="236"/>
      <c r="C839" s="236"/>
      <c r="D839" s="236"/>
      <c r="E839" s="236"/>
      <c r="F839" s="236"/>
      <c r="G839" s="236"/>
      <c r="H839" s="236"/>
    </row>
    <row r="840" spans="1:8">
      <c r="A840" s="269" t="s">
        <v>23</v>
      </c>
      <c r="B840" s="236"/>
      <c r="C840" s="236"/>
      <c r="D840" s="236"/>
      <c r="E840" s="236"/>
      <c r="F840" s="236"/>
      <c r="G840" s="236"/>
      <c r="H840" s="236"/>
    </row>
    <row r="841" spans="1:8">
      <c r="A841" s="321" t="s">
        <v>226</v>
      </c>
      <c r="B841" s="224"/>
      <c r="C841" s="224"/>
      <c r="D841" s="224">
        <v>0</v>
      </c>
      <c r="E841" s="224">
        <v>0</v>
      </c>
      <c r="F841" s="224"/>
      <c r="G841" s="247"/>
      <c r="H841" s="224"/>
    </row>
    <row r="842" spans="1:8" s="92" customFormat="1">
      <c r="A842" s="654" t="s">
        <v>380</v>
      </c>
      <c r="B842" s="655">
        <f>SUM(B841:B841)</f>
        <v>0</v>
      </c>
      <c r="C842" s="655">
        <f>SUM(C841:C841)</f>
        <v>0</v>
      </c>
      <c r="D842" s="655"/>
      <c r="E842" s="655">
        <f>SUM(E841:E841)</f>
        <v>0</v>
      </c>
      <c r="F842" s="655"/>
      <c r="G842" s="271"/>
      <c r="H842" s="655">
        <f>SUM(H841:H841)</f>
        <v>0</v>
      </c>
    </row>
    <row r="843" spans="1:8">
      <c r="A843" s="260" t="s">
        <v>215</v>
      </c>
      <c r="B843" s="261">
        <f>SUM(B838,B842)</f>
        <v>0</v>
      </c>
      <c r="C843" s="261">
        <f>SUM(C838,C842)</f>
        <v>0</v>
      </c>
      <c r="D843" s="261">
        <f>SUM(D838,D842)</f>
        <v>57500</v>
      </c>
      <c r="E843" s="261">
        <f>SUM(E838,E842)</f>
        <v>7600</v>
      </c>
      <c r="F843" s="261">
        <f>SUM(F838)</f>
        <v>53700</v>
      </c>
      <c r="G843" s="300">
        <f>SUM(H843-F843)*100/F843</f>
        <v>-31.098696461824954</v>
      </c>
      <c r="H843" s="261">
        <f>SUM(H838,H842)</f>
        <v>37000</v>
      </c>
    </row>
    <row r="844" spans="1:8">
      <c r="A844" s="831" t="s">
        <v>235</v>
      </c>
      <c r="B844" s="261">
        <f>SUM(B774,B823,B843)</f>
        <v>2371393.29</v>
      </c>
      <c r="C844" s="261">
        <f>SUM(C774,C823,C843)</f>
        <v>2584442.7400000002</v>
      </c>
      <c r="D844" s="261">
        <f>SUM(D774,D823,D843)</f>
        <v>2578935.58</v>
      </c>
      <c r="E844" s="261">
        <f>SUM(E774,E823,E843)</f>
        <v>2742390.8</v>
      </c>
      <c r="F844" s="261">
        <f>SUM(F774,F823,F843)</f>
        <v>3359075</v>
      </c>
      <c r="G844" s="300">
        <f>SUM(H844-F844)*100/F844</f>
        <v>1.0020615794526766</v>
      </c>
      <c r="H844" s="261">
        <f>SUM(H774,H823,H843)</f>
        <v>3392735</v>
      </c>
    </row>
    <row r="845" spans="1:8" s="76" customFormat="1">
      <c r="A845" s="673"/>
      <c r="B845" s="674"/>
      <c r="C845" s="674"/>
      <c r="D845" s="674"/>
      <c r="E845" s="674"/>
      <c r="F845" s="674"/>
      <c r="G845" s="675"/>
      <c r="H845" s="674"/>
    </row>
    <row r="846" spans="1:8" s="76" customFormat="1">
      <c r="A846" s="339"/>
      <c r="B846" s="615"/>
      <c r="C846" s="615"/>
      <c r="D846" s="615"/>
      <c r="E846" s="615"/>
      <c r="F846" s="615"/>
      <c r="G846" s="616"/>
      <c r="H846" s="615"/>
    </row>
    <row r="847" spans="1:8" s="76" customFormat="1">
      <c r="A847" s="339"/>
      <c r="B847" s="615"/>
      <c r="C847" s="615"/>
      <c r="D847" s="615"/>
      <c r="E847" s="615"/>
      <c r="F847" s="615"/>
      <c r="G847" s="616"/>
      <c r="H847" s="615"/>
    </row>
    <row r="848" spans="1:8" s="76" customFormat="1">
      <c r="A848" s="339"/>
      <c r="B848" s="615"/>
      <c r="C848" s="615"/>
      <c r="D848" s="615"/>
      <c r="E848" s="615"/>
      <c r="F848" s="615"/>
      <c r="G848" s="616"/>
      <c r="H848" s="615"/>
    </row>
    <row r="849" spans="1:9" s="76" customFormat="1">
      <c r="A849" s="339"/>
      <c r="B849" s="615"/>
      <c r="C849" s="615"/>
      <c r="D849" s="615"/>
      <c r="E849" s="615"/>
      <c r="F849" s="615"/>
      <c r="G849" s="616"/>
      <c r="H849" s="615"/>
    </row>
    <row r="850" spans="1:9" s="76" customFormat="1">
      <c r="A850" s="339"/>
      <c r="B850" s="615"/>
      <c r="C850" s="615"/>
      <c r="D850" s="615"/>
      <c r="E850" s="615"/>
      <c r="F850" s="615"/>
      <c r="G850" s="616"/>
      <c r="H850" s="615"/>
    </row>
    <row r="851" spans="1:9" s="76" customFormat="1">
      <c r="A851" s="1100"/>
      <c r="B851" s="1103" t="s">
        <v>55</v>
      </c>
      <c r="C851" s="1104"/>
      <c r="D851" s="1104"/>
      <c r="E851" s="1105"/>
      <c r="F851" s="1106" t="s">
        <v>12</v>
      </c>
      <c r="G851" s="1107"/>
      <c r="H851" s="1108"/>
    </row>
    <row r="852" spans="1:9" s="76" customFormat="1">
      <c r="A852" s="1101"/>
      <c r="B852" s="1109" t="s">
        <v>148</v>
      </c>
      <c r="C852" s="1112" t="s">
        <v>469</v>
      </c>
      <c r="D852" s="1112" t="s">
        <v>661</v>
      </c>
      <c r="E852" s="1112" t="s">
        <v>662</v>
      </c>
      <c r="F852" s="1115" t="s">
        <v>779</v>
      </c>
      <c r="G852" s="858" t="s">
        <v>164</v>
      </c>
      <c r="H852" s="1115" t="s">
        <v>1438</v>
      </c>
    </row>
    <row r="853" spans="1:9" s="76" customFormat="1">
      <c r="A853" s="1101"/>
      <c r="B853" s="1110"/>
      <c r="C853" s="1113"/>
      <c r="D853" s="1113"/>
      <c r="E853" s="1113"/>
      <c r="F853" s="1116"/>
      <c r="G853" s="859" t="s">
        <v>165</v>
      </c>
      <c r="H853" s="1116"/>
    </row>
    <row r="854" spans="1:9" s="76" customFormat="1">
      <c r="A854" s="1102"/>
      <c r="B854" s="1111"/>
      <c r="C854" s="1114"/>
      <c r="D854" s="1114"/>
      <c r="E854" s="1114"/>
      <c r="F854" s="1117"/>
      <c r="G854" s="860" t="s">
        <v>134</v>
      </c>
      <c r="H854" s="1117"/>
    </row>
    <row r="855" spans="1:9" s="392" customFormat="1">
      <c r="A855" s="795" t="s">
        <v>84</v>
      </c>
      <c r="B855" s="279"/>
      <c r="C855" s="279"/>
      <c r="D855" s="279"/>
      <c r="E855" s="279"/>
      <c r="F855" s="279"/>
      <c r="G855" s="249"/>
      <c r="H855" s="279"/>
      <c r="I855" s="393"/>
    </row>
    <row r="856" spans="1:9" s="392" customFormat="1">
      <c r="A856" s="322" t="s">
        <v>132</v>
      </c>
      <c r="B856" s="213"/>
      <c r="C856" s="213"/>
      <c r="D856" s="213"/>
      <c r="E856" s="213"/>
      <c r="F856" s="213"/>
      <c r="G856" s="247"/>
      <c r="H856" s="213"/>
      <c r="I856" s="393"/>
    </row>
    <row r="857" spans="1:9" s="392" customFormat="1">
      <c r="A857" s="322" t="s">
        <v>390</v>
      </c>
      <c r="B857" s="213"/>
      <c r="C857" s="213"/>
      <c r="D857" s="213"/>
      <c r="E857" s="213"/>
      <c r="F857" s="213"/>
      <c r="G857" s="247"/>
      <c r="H857" s="213"/>
      <c r="I857" s="393"/>
    </row>
    <row r="858" spans="1:9" s="392" customFormat="1">
      <c r="A858" s="322" t="s">
        <v>9</v>
      </c>
      <c r="B858" s="213"/>
      <c r="C858" s="213"/>
      <c r="D858" s="213"/>
      <c r="E858" s="213"/>
      <c r="F858" s="213"/>
      <c r="G858" s="247"/>
      <c r="H858" s="213"/>
      <c r="I858" s="393"/>
    </row>
    <row r="859" spans="1:9" s="392" customFormat="1">
      <c r="A859" s="322" t="s">
        <v>418</v>
      </c>
      <c r="B859" s="213"/>
      <c r="C859" s="213"/>
      <c r="D859" s="213"/>
      <c r="E859" s="213"/>
      <c r="F859" s="213"/>
      <c r="G859" s="247"/>
      <c r="H859" s="213"/>
      <c r="I859" s="393"/>
    </row>
    <row r="860" spans="1:9" s="392" customFormat="1" ht="48">
      <c r="A860" s="394" t="s">
        <v>419</v>
      </c>
      <c r="B860" s="271">
        <v>187644</v>
      </c>
      <c r="C860" s="271">
        <v>90000</v>
      </c>
      <c r="D860" s="271">
        <v>326000</v>
      </c>
      <c r="E860" s="271">
        <v>522500</v>
      </c>
      <c r="F860" s="271">
        <v>400000</v>
      </c>
      <c r="G860" s="267">
        <f>SUM(H860-F860)*100/F860</f>
        <v>0</v>
      </c>
      <c r="H860" s="271">
        <f>SUM(แผนงานเคหะและชุมชน!H428)</f>
        <v>400000</v>
      </c>
      <c r="I860" s="393"/>
    </row>
    <row r="861" spans="1:9" s="199" customFormat="1">
      <c r="A861" s="325" t="s">
        <v>500</v>
      </c>
      <c r="B861" s="261">
        <f>SUM(B860)</f>
        <v>187644</v>
      </c>
      <c r="C861" s="261">
        <f t="shared" ref="C861:F862" si="16">SUM(C860)</f>
        <v>90000</v>
      </c>
      <c r="D861" s="261">
        <f t="shared" si="16"/>
        <v>326000</v>
      </c>
      <c r="E861" s="261">
        <f t="shared" si="16"/>
        <v>522500</v>
      </c>
      <c r="F861" s="261">
        <f t="shared" si="16"/>
        <v>400000</v>
      </c>
      <c r="G861" s="300">
        <f>SUM(H861-F861)*100/F861</f>
        <v>0</v>
      </c>
      <c r="H861" s="261">
        <f>SUM(H860)</f>
        <v>400000</v>
      </c>
    </row>
    <row r="862" spans="1:9">
      <c r="A862" s="325" t="s">
        <v>211</v>
      </c>
      <c r="B862" s="261">
        <f>SUM(B861)</f>
        <v>187644</v>
      </c>
      <c r="C862" s="261">
        <f t="shared" si="16"/>
        <v>90000</v>
      </c>
      <c r="D862" s="261">
        <f t="shared" si="16"/>
        <v>326000</v>
      </c>
      <c r="E862" s="261">
        <f t="shared" si="16"/>
        <v>522500</v>
      </c>
      <c r="F862" s="261">
        <f t="shared" si="16"/>
        <v>400000</v>
      </c>
      <c r="G862" s="300">
        <f>SUM(H862-F862)*100/F862</f>
        <v>0</v>
      </c>
      <c r="H862" s="261">
        <f>SUM(H861)</f>
        <v>400000</v>
      </c>
    </row>
    <row r="863" spans="1:9">
      <c r="A863" s="326" t="s">
        <v>77</v>
      </c>
      <c r="B863" s="279"/>
      <c r="C863" s="279"/>
      <c r="D863" s="279"/>
      <c r="E863" s="279"/>
      <c r="F863" s="279"/>
      <c r="G863" s="249"/>
      <c r="H863" s="279"/>
    </row>
    <row r="864" spans="1:9">
      <c r="A864" s="326" t="s">
        <v>391</v>
      </c>
      <c r="B864" s="279"/>
      <c r="C864" s="279"/>
      <c r="D864" s="279"/>
      <c r="E864" s="279"/>
      <c r="F864" s="279"/>
      <c r="G864" s="249"/>
      <c r="H864" s="279"/>
    </row>
    <row r="865" spans="1:8">
      <c r="A865" s="326" t="s">
        <v>0</v>
      </c>
      <c r="B865" s="279"/>
      <c r="C865" s="279"/>
      <c r="D865" s="279"/>
      <c r="E865" s="279"/>
      <c r="F865" s="279"/>
      <c r="G865" s="249"/>
      <c r="H865" s="279"/>
    </row>
    <row r="866" spans="1:8">
      <c r="A866" s="327" t="s">
        <v>572</v>
      </c>
      <c r="B866" s="236"/>
      <c r="C866" s="236">
        <v>36000</v>
      </c>
      <c r="D866" s="236"/>
      <c r="E866" s="236"/>
      <c r="F866" s="236"/>
      <c r="G866" s="249"/>
      <c r="H866" s="236">
        <v>0</v>
      </c>
    </row>
    <row r="867" spans="1:8">
      <c r="A867" s="328" t="s">
        <v>556</v>
      </c>
      <c r="B867" s="224"/>
      <c r="C867" s="224">
        <v>29300</v>
      </c>
      <c r="D867" s="224"/>
      <c r="E867" s="224"/>
      <c r="F867" s="224"/>
      <c r="G867" s="331"/>
      <c r="H867" s="224">
        <v>0</v>
      </c>
    </row>
    <row r="868" spans="1:8">
      <c r="A868" s="587" t="s">
        <v>701</v>
      </c>
      <c r="B868" s="303"/>
      <c r="C868" s="303"/>
      <c r="D868" s="303">
        <v>12000</v>
      </c>
      <c r="E868" s="303"/>
      <c r="F868" s="303">
        <v>0</v>
      </c>
      <c r="G868" s="271"/>
      <c r="H868" s="303"/>
    </row>
    <row r="869" spans="1:8" s="92" customFormat="1" ht="23.25">
      <c r="A869" s="325" t="s">
        <v>379</v>
      </c>
      <c r="B869" s="261"/>
      <c r="C869" s="261">
        <f>SUM(C866:C868)</f>
        <v>65300</v>
      </c>
      <c r="D869" s="261">
        <f>SUM(D866:D868)</f>
        <v>12000</v>
      </c>
      <c r="E869" s="261">
        <f>SUM(E866:E868)</f>
        <v>0</v>
      </c>
      <c r="F869" s="261">
        <f>SUM(F866:F868)</f>
        <v>0</v>
      </c>
      <c r="G869" s="300"/>
      <c r="H869" s="261">
        <f>SUM(H866:H867)</f>
        <v>0</v>
      </c>
    </row>
    <row r="870" spans="1:8">
      <c r="A870" s="322" t="s">
        <v>525</v>
      </c>
      <c r="B870" s="213"/>
      <c r="C870" s="213"/>
      <c r="D870" s="213"/>
      <c r="E870" s="213"/>
      <c r="F870" s="213"/>
      <c r="G870" s="247"/>
      <c r="H870" s="213"/>
    </row>
    <row r="871" spans="1:8">
      <c r="A871" s="322" t="s">
        <v>23</v>
      </c>
      <c r="B871" s="213"/>
      <c r="C871" s="213"/>
      <c r="D871" s="213"/>
      <c r="E871" s="213"/>
      <c r="F871" s="213"/>
      <c r="G871" s="247"/>
      <c r="H871" s="213"/>
    </row>
    <row r="872" spans="1:8" ht="48">
      <c r="A872" s="329" t="s">
        <v>783</v>
      </c>
      <c r="B872" s="247">
        <v>750000</v>
      </c>
      <c r="C872" s="247"/>
      <c r="D872" s="247"/>
      <c r="E872" s="247"/>
      <c r="F872" s="247">
        <v>0</v>
      </c>
      <c r="G872" s="247"/>
      <c r="H872" s="247"/>
    </row>
    <row r="873" spans="1:8">
      <c r="A873" s="328" t="s">
        <v>420</v>
      </c>
      <c r="B873" s="224">
        <v>921000</v>
      </c>
      <c r="C873" s="224"/>
      <c r="D873" s="224"/>
      <c r="E873" s="224"/>
      <c r="F873" s="224">
        <v>0</v>
      </c>
      <c r="G873" s="247"/>
      <c r="H873" s="224"/>
    </row>
    <row r="874" spans="1:8">
      <c r="A874" s="1100"/>
      <c r="B874" s="1103" t="s">
        <v>55</v>
      </c>
      <c r="C874" s="1104"/>
      <c r="D874" s="1104"/>
      <c r="E874" s="1105"/>
      <c r="F874" s="1106" t="s">
        <v>12</v>
      </c>
      <c r="G874" s="1107"/>
      <c r="H874" s="1108"/>
    </row>
    <row r="875" spans="1:8">
      <c r="A875" s="1101"/>
      <c r="B875" s="1109" t="s">
        <v>148</v>
      </c>
      <c r="C875" s="1112" t="s">
        <v>469</v>
      </c>
      <c r="D875" s="1112" t="s">
        <v>661</v>
      </c>
      <c r="E875" s="1112" t="s">
        <v>662</v>
      </c>
      <c r="F875" s="1115" t="s">
        <v>779</v>
      </c>
      <c r="G875" s="858" t="s">
        <v>164</v>
      </c>
      <c r="H875" s="1115" t="s">
        <v>1438</v>
      </c>
    </row>
    <row r="876" spans="1:8">
      <c r="A876" s="1101"/>
      <c r="B876" s="1110"/>
      <c r="C876" s="1113"/>
      <c r="D876" s="1113"/>
      <c r="E876" s="1113"/>
      <c r="F876" s="1116"/>
      <c r="G876" s="859" t="s">
        <v>165</v>
      </c>
      <c r="H876" s="1116"/>
    </row>
    <row r="877" spans="1:8">
      <c r="A877" s="1102"/>
      <c r="B877" s="1111"/>
      <c r="C877" s="1114"/>
      <c r="D877" s="1114"/>
      <c r="E877" s="1114"/>
      <c r="F877" s="1117"/>
      <c r="G877" s="860" t="s">
        <v>134</v>
      </c>
      <c r="H877" s="1117"/>
    </row>
    <row r="878" spans="1:8">
      <c r="A878" s="328" t="s">
        <v>428</v>
      </c>
      <c r="B878" s="224">
        <v>300800</v>
      </c>
      <c r="C878" s="224"/>
      <c r="D878" s="224"/>
      <c r="E878" s="224"/>
      <c r="F878" s="224">
        <v>0</v>
      </c>
      <c r="G878" s="247"/>
      <c r="H878" s="224"/>
    </row>
    <row r="879" spans="1:8">
      <c r="A879" s="330" t="s">
        <v>429</v>
      </c>
      <c r="B879" s="266">
        <v>553000</v>
      </c>
      <c r="C879" s="266"/>
      <c r="D879" s="266"/>
      <c r="E879" s="266"/>
      <c r="F879" s="266">
        <v>0</v>
      </c>
      <c r="G879" s="267"/>
      <c r="H879" s="266"/>
    </row>
    <row r="880" spans="1:8">
      <c r="A880" s="330" t="s">
        <v>600</v>
      </c>
      <c r="B880" s="266"/>
      <c r="C880" s="266">
        <v>500000</v>
      </c>
      <c r="D880" s="266"/>
      <c r="E880" s="266"/>
      <c r="F880" s="266"/>
      <c r="G880" s="267"/>
      <c r="H880" s="266">
        <v>0</v>
      </c>
    </row>
    <row r="881" spans="1:8">
      <c r="A881" s="330" t="s">
        <v>746</v>
      </c>
      <c r="B881" s="266"/>
      <c r="C881" s="266">
        <v>471000</v>
      </c>
      <c r="D881" s="266"/>
      <c r="E881" s="266"/>
      <c r="F881" s="266"/>
      <c r="G881" s="267"/>
      <c r="H881" s="266">
        <v>0</v>
      </c>
    </row>
    <row r="882" spans="1:8">
      <c r="A882" s="330" t="s">
        <v>747</v>
      </c>
      <c r="B882" s="266"/>
      <c r="C882" s="266">
        <v>295000</v>
      </c>
      <c r="D882" s="266"/>
      <c r="E882" s="266"/>
      <c r="F882" s="266"/>
      <c r="G882" s="267"/>
      <c r="H882" s="266">
        <v>0</v>
      </c>
    </row>
    <row r="883" spans="1:8">
      <c r="A883" s="330" t="s">
        <v>748</v>
      </c>
      <c r="B883" s="266"/>
      <c r="C883" s="266">
        <v>244000</v>
      </c>
      <c r="D883" s="266"/>
      <c r="E883" s="266"/>
      <c r="F883" s="266"/>
      <c r="G883" s="267"/>
      <c r="H883" s="266">
        <v>0</v>
      </c>
    </row>
    <row r="884" spans="1:8" ht="48">
      <c r="A884" s="323" t="s">
        <v>749</v>
      </c>
      <c r="B884" s="266"/>
      <c r="C884" s="266"/>
      <c r="D884" s="267">
        <v>467600</v>
      </c>
      <c r="E884" s="267"/>
      <c r="F884" s="267">
        <v>0</v>
      </c>
      <c r="G884" s="247"/>
      <c r="H884" s="266"/>
    </row>
    <row r="885" spans="1:8" ht="48">
      <c r="A885" s="323" t="s">
        <v>750</v>
      </c>
      <c r="B885" s="266"/>
      <c r="C885" s="266"/>
      <c r="D885" s="267">
        <v>663000</v>
      </c>
      <c r="E885" s="267"/>
      <c r="F885" s="267">
        <v>0</v>
      </c>
      <c r="G885" s="247"/>
      <c r="H885" s="266"/>
    </row>
    <row r="886" spans="1:8">
      <c r="A886" s="330" t="s">
        <v>751</v>
      </c>
      <c r="B886" s="266"/>
      <c r="C886" s="266"/>
      <c r="D886" s="266">
        <v>75000</v>
      </c>
      <c r="E886" s="266"/>
      <c r="F886" s="266">
        <v>0</v>
      </c>
      <c r="G886" s="247"/>
      <c r="H886" s="266"/>
    </row>
    <row r="887" spans="1:8" ht="48">
      <c r="A887" s="323" t="s">
        <v>752</v>
      </c>
      <c r="B887" s="266"/>
      <c r="C887" s="266"/>
      <c r="D887" s="267">
        <v>266000</v>
      </c>
      <c r="E887" s="267"/>
      <c r="F887" s="267">
        <v>0</v>
      </c>
      <c r="G887" s="247"/>
      <c r="H887" s="266"/>
    </row>
    <row r="888" spans="1:8">
      <c r="A888" s="330" t="s">
        <v>753</v>
      </c>
      <c r="B888" s="266"/>
      <c r="C888" s="266"/>
      <c r="D888" s="266">
        <v>208000</v>
      </c>
      <c r="E888" s="266"/>
      <c r="F888" s="266">
        <v>0</v>
      </c>
      <c r="G888" s="247"/>
      <c r="H888" s="266"/>
    </row>
    <row r="889" spans="1:8">
      <c r="A889" s="330" t="s">
        <v>754</v>
      </c>
      <c r="B889" s="266"/>
      <c r="C889" s="266"/>
      <c r="D889" s="266">
        <v>117000</v>
      </c>
      <c r="E889" s="266"/>
      <c r="F889" s="266">
        <v>0</v>
      </c>
      <c r="G889" s="247"/>
      <c r="H889" s="266"/>
    </row>
    <row r="890" spans="1:8" ht="48">
      <c r="A890" s="329" t="s">
        <v>755</v>
      </c>
      <c r="B890" s="224"/>
      <c r="C890" s="224"/>
      <c r="D890" s="247">
        <v>265000</v>
      </c>
      <c r="E890" s="247"/>
      <c r="F890" s="247">
        <v>0</v>
      </c>
      <c r="G890" s="247"/>
      <c r="H890" s="224"/>
    </row>
    <row r="891" spans="1:8" ht="48">
      <c r="A891" s="329" t="s">
        <v>756</v>
      </c>
      <c r="B891" s="224"/>
      <c r="C891" s="224"/>
      <c r="D891" s="224"/>
      <c r="E891" s="224">
        <v>190000</v>
      </c>
      <c r="F891" s="247">
        <v>0</v>
      </c>
      <c r="G891" s="247"/>
      <c r="H891" s="247">
        <v>0</v>
      </c>
    </row>
    <row r="892" spans="1:8" ht="48">
      <c r="A892" s="329" t="s">
        <v>770</v>
      </c>
      <c r="B892" s="224"/>
      <c r="C892" s="224"/>
      <c r="D892" s="224"/>
      <c r="E892" s="224">
        <v>2025000</v>
      </c>
      <c r="F892" s="247">
        <v>0</v>
      </c>
      <c r="G892" s="271"/>
      <c r="H892" s="247">
        <v>0</v>
      </c>
    </row>
    <row r="893" spans="1:8">
      <c r="A893" s="1100"/>
      <c r="B893" s="1103" t="s">
        <v>55</v>
      </c>
      <c r="C893" s="1104"/>
      <c r="D893" s="1104"/>
      <c r="E893" s="1105"/>
      <c r="F893" s="1106" t="s">
        <v>12</v>
      </c>
      <c r="G893" s="1107"/>
      <c r="H893" s="1108"/>
    </row>
    <row r="894" spans="1:8">
      <c r="A894" s="1101"/>
      <c r="B894" s="1109" t="s">
        <v>148</v>
      </c>
      <c r="C894" s="1112" t="s">
        <v>469</v>
      </c>
      <c r="D894" s="1112" t="s">
        <v>661</v>
      </c>
      <c r="E894" s="1112" t="s">
        <v>662</v>
      </c>
      <c r="F894" s="1115" t="s">
        <v>779</v>
      </c>
      <c r="G894" s="858" t="s">
        <v>164</v>
      </c>
      <c r="H894" s="1115" t="s">
        <v>1438</v>
      </c>
    </row>
    <row r="895" spans="1:8">
      <c r="A895" s="1101"/>
      <c r="B895" s="1110"/>
      <c r="C895" s="1113"/>
      <c r="D895" s="1113"/>
      <c r="E895" s="1113"/>
      <c r="F895" s="1116"/>
      <c r="G895" s="859" t="s">
        <v>165</v>
      </c>
      <c r="H895" s="1116"/>
    </row>
    <row r="896" spans="1:8">
      <c r="A896" s="1102"/>
      <c r="B896" s="1111"/>
      <c r="C896" s="1114"/>
      <c r="D896" s="1114"/>
      <c r="E896" s="1114"/>
      <c r="F896" s="1117"/>
      <c r="G896" s="860" t="s">
        <v>134</v>
      </c>
      <c r="H896" s="1117"/>
    </row>
    <row r="897" spans="1:8" ht="48">
      <c r="A897" s="794" t="s">
        <v>1372</v>
      </c>
      <c r="B897" s="266"/>
      <c r="C897" s="266"/>
      <c r="D897" s="266"/>
      <c r="E897" s="266"/>
      <c r="F897" s="266">
        <v>489000</v>
      </c>
      <c r="G897" s="267"/>
      <c r="H897" s="267"/>
    </row>
    <row r="898" spans="1:8" ht="72">
      <c r="A898" s="794" t="s">
        <v>1373</v>
      </c>
      <c r="B898" s="266"/>
      <c r="C898" s="266"/>
      <c r="D898" s="266"/>
      <c r="E898" s="266"/>
      <c r="F898" s="267">
        <v>633000</v>
      </c>
      <c r="G898" s="267"/>
      <c r="H898" s="267"/>
    </row>
    <row r="899" spans="1:8">
      <c r="A899" s="612" t="s">
        <v>1374</v>
      </c>
      <c r="B899" s="224"/>
      <c r="C899" s="224"/>
      <c r="D899" s="224"/>
      <c r="E899" s="224"/>
      <c r="F899" s="224">
        <v>1131000</v>
      </c>
      <c r="G899" s="300">
        <f>SUM(H899-F899)*100/F899</f>
        <v>-100</v>
      </c>
      <c r="H899" s="224"/>
    </row>
    <row r="900" spans="1:8" ht="48">
      <c r="A900" s="611" t="s">
        <v>2441</v>
      </c>
      <c r="B900" s="281"/>
      <c r="C900" s="281"/>
      <c r="D900" s="281"/>
      <c r="E900" s="281"/>
      <c r="F900" s="281"/>
      <c r="G900" s="271">
        <v>100</v>
      </c>
      <c r="H900" s="271">
        <f>SUM(แผนงานเคหะและชุมชน!H440)</f>
        <v>352000</v>
      </c>
    </row>
    <row r="901" spans="1:8">
      <c r="A901" s="325" t="s">
        <v>421</v>
      </c>
      <c r="B901" s="261">
        <f>SUM(B872:B899)</f>
        <v>2524800</v>
      </c>
      <c r="C901" s="261">
        <f>SUM(C872:C891)</f>
        <v>1510000</v>
      </c>
      <c r="D901" s="261">
        <f>SUM(D872:D891)</f>
        <v>2061600</v>
      </c>
      <c r="E901" s="261">
        <f>SUM(E872:E899)</f>
        <v>2215000</v>
      </c>
      <c r="F901" s="261">
        <f>SUM(F897:F899)</f>
        <v>2253000</v>
      </c>
      <c r="G901" s="300">
        <f>SUM(H901-F901)*100/F901</f>
        <v>-84.376387039502887</v>
      </c>
      <c r="H901" s="261">
        <f>SUM(H900)</f>
        <v>352000</v>
      </c>
    </row>
    <row r="902" spans="1:8">
      <c r="A902" s="325" t="s">
        <v>215</v>
      </c>
      <c r="B902" s="261">
        <f>SUM(B869,B901)</f>
        <v>2524800</v>
      </c>
      <c r="C902" s="261">
        <f>SUM(C869,C901)</f>
        <v>1575300</v>
      </c>
      <c r="D902" s="261">
        <f>SUM(D869,D901)</f>
        <v>2073600</v>
      </c>
      <c r="E902" s="261">
        <f>SUM(E869,E901)</f>
        <v>2215000</v>
      </c>
      <c r="F902" s="261">
        <f>SUM(F869,F901)</f>
        <v>2253000</v>
      </c>
      <c r="G902" s="300">
        <f>SUM(H902-F902)*100/F902</f>
        <v>-84.376387039502887</v>
      </c>
      <c r="H902" s="261">
        <f>SUM(H869,H901)</f>
        <v>352000</v>
      </c>
    </row>
    <row r="903" spans="1:8">
      <c r="A903" s="156" t="s">
        <v>52</v>
      </c>
      <c r="B903" s="279"/>
      <c r="C903" s="279"/>
      <c r="D903" s="279"/>
      <c r="E903" s="279"/>
      <c r="F903" s="279"/>
      <c r="G903" s="249"/>
      <c r="H903" s="279"/>
    </row>
    <row r="904" spans="1:8">
      <c r="A904" s="47" t="s">
        <v>224</v>
      </c>
      <c r="B904" s="213"/>
      <c r="C904" s="213"/>
      <c r="D904" s="213"/>
      <c r="E904" s="213"/>
      <c r="F904" s="213"/>
      <c r="G904" s="247"/>
      <c r="H904" s="213"/>
    </row>
    <row r="905" spans="1:8">
      <c r="A905" s="47" t="s">
        <v>422</v>
      </c>
      <c r="B905" s="213"/>
      <c r="C905" s="213"/>
      <c r="D905" s="213"/>
      <c r="E905" s="213"/>
      <c r="F905" s="213"/>
      <c r="G905" s="247"/>
      <c r="H905" s="213"/>
    </row>
    <row r="906" spans="1:8">
      <c r="A906" s="103" t="s">
        <v>573</v>
      </c>
      <c r="B906" s="247">
        <v>416533.73</v>
      </c>
      <c r="C906" s="247">
        <v>309951.8</v>
      </c>
      <c r="D906" s="247">
        <v>200957.11</v>
      </c>
      <c r="E906" s="247">
        <v>61544.63</v>
      </c>
      <c r="F906" s="247">
        <v>500000</v>
      </c>
      <c r="G906" s="247">
        <f>SUM(H906-F906)*100/F906</f>
        <v>-50</v>
      </c>
      <c r="H906" s="247">
        <f>SUM(แผนงานเคหะและชุมชน!H450)</f>
        <v>250000</v>
      </c>
    </row>
    <row r="907" spans="1:8">
      <c r="A907" s="656" t="s">
        <v>574</v>
      </c>
      <c r="B907" s="281">
        <v>61478</v>
      </c>
      <c r="C907" s="281">
        <v>0</v>
      </c>
      <c r="D907" s="281">
        <v>0</v>
      </c>
      <c r="E907" s="281">
        <v>0</v>
      </c>
      <c r="F907" s="281">
        <v>100000</v>
      </c>
      <c r="G907" s="271">
        <f>SUM(H907-F907)*100/F907</f>
        <v>-50</v>
      </c>
      <c r="H907" s="281">
        <f>SUM(แผนงานเคหะและชุมชน!H456)</f>
        <v>50000</v>
      </c>
    </row>
    <row r="908" spans="1:8">
      <c r="A908" s="332" t="s">
        <v>229</v>
      </c>
      <c r="B908" s="261">
        <f>SUM(B906:B907)</f>
        <v>478011.73</v>
      </c>
      <c r="C908" s="261">
        <f>SUM(C906:C907)</f>
        <v>309951.8</v>
      </c>
      <c r="D908" s="261">
        <f>SUM(D907,D906)</f>
        <v>200957.11</v>
      </c>
      <c r="E908" s="261">
        <f>SUM(E907,E906)</f>
        <v>61544.63</v>
      </c>
      <c r="F908" s="261">
        <f>SUM(F906:F907)</f>
        <v>600000</v>
      </c>
      <c r="G908" s="300">
        <f>SUM(H908-F908)*100/F908</f>
        <v>-50</v>
      </c>
      <c r="H908" s="261">
        <f>SUM(H906:H907)</f>
        <v>300000</v>
      </c>
    </row>
    <row r="909" spans="1:8">
      <c r="A909" s="332" t="s">
        <v>225</v>
      </c>
      <c r="B909" s="261">
        <f>SUM(B908)</f>
        <v>478011.73</v>
      </c>
      <c r="C909" s="261">
        <f>SUM(C908)</f>
        <v>309951.8</v>
      </c>
      <c r="D909" s="261">
        <f>SUM(D908)</f>
        <v>200957.11</v>
      </c>
      <c r="E909" s="261">
        <f>SUM(E908)</f>
        <v>61544.63</v>
      </c>
      <c r="F909" s="261">
        <f>SUM(F908)</f>
        <v>600000</v>
      </c>
      <c r="G909" s="300">
        <f>SUM(H909-F909)*100/F909</f>
        <v>-50</v>
      </c>
      <c r="H909" s="261">
        <f>SUM(H908)</f>
        <v>300000</v>
      </c>
    </row>
    <row r="910" spans="1:8" ht="24.75" thickBot="1">
      <c r="A910" s="284" t="s">
        <v>236</v>
      </c>
      <c r="B910" s="278">
        <f>SUM(B862,B902,B909)</f>
        <v>3190455.73</v>
      </c>
      <c r="C910" s="278">
        <f>SUM(C862,C902,C909)</f>
        <v>1975251.8</v>
      </c>
      <c r="D910" s="278">
        <f>SUM(D902,D862,D909)</f>
        <v>2600557.11</v>
      </c>
      <c r="E910" s="278">
        <f>SUM(E862,E902,E909)</f>
        <v>2799044.63</v>
      </c>
      <c r="F910" s="278">
        <f>SUM(F862,F902,F908)</f>
        <v>3253000</v>
      </c>
      <c r="G910" s="438">
        <f>SUM(H910-F910)*100/F910</f>
        <v>-67.660620965262837</v>
      </c>
      <c r="H910" s="278">
        <f>SUM(H862,H902,H908)</f>
        <v>1052000</v>
      </c>
    </row>
    <row r="911" spans="1:8" s="76" customFormat="1" ht="24.75" thickTop="1">
      <c r="A911" s="282"/>
      <c r="B911" s="613"/>
      <c r="C911" s="613"/>
      <c r="D911" s="613"/>
      <c r="E911" s="613"/>
      <c r="F911" s="613"/>
      <c r="G911" s="614"/>
      <c r="H911" s="613"/>
    </row>
    <row r="912" spans="1:8" s="76" customFormat="1">
      <c r="A912" s="339"/>
      <c r="B912" s="615"/>
      <c r="C912" s="615"/>
      <c r="D912" s="615"/>
      <c r="E912" s="615"/>
      <c r="F912" s="615"/>
      <c r="G912" s="616"/>
      <c r="H912" s="615"/>
    </row>
    <row r="913" spans="1:8" s="76" customFormat="1">
      <c r="A913" s="339"/>
      <c r="B913" s="615"/>
      <c r="C913" s="615"/>
      <c r="D913" s="615"/>
      <c r="E913" s="615"/>
      <c r="F913" s="615"/>
      <c r="G913" s="616"/>
      <c r="H913" s="615"/>
    </row>
    <row r="914" spans="1:8" s="76" customFormat="1">
      <c r="A914" s="1100"/>
      <c r="B914" s="1103" t="s">
        <v>55</v>
      </c>
      <c r="C914" s="1104"/>
      <c r="D914" s="1104"/>
      <c r="E914" s="1105"/>
      <c r="F914" s="1106" t="s">
        <v>12</v>
      </c>
      <c r="G914" s="1107"/>
      <c r="H914" s="1108"/>
    </row>
    <row r="915" spans="1:8" s="76" customFormat="1">
      <c r="A915" s="1101"/>
      <c r="B915" s="1109" t="s">
        <v>148</v>
      </c>
      <c r="C915" s="1112" t="s">
        <v>469</v>
      </c>
      <c r="D915" s="1112" t="s">
        <v>661</v>
      </c>
      <c r="E915" s="1112" t="s">
        <v>662</v>
      </c>
      <c r="F915" s="1115" t="s">
        <v>779</v>
      </c>
      <c r="G915" s="858" t="s">
        <v>164</v>
      </c>
      <c r="H915" s="1115" t="s">
        <v>1438</v>
      </c>
    </row>
    <row r="916" spans="1:8" s="76" customFormat="1">
      <c r="A916" s="1101"/>
      <c r="B916" s="1110"/>
      <c r="C916" s="1113"/>
      <c r="D916" s="1113"/>
      <c r="E916" s="1113"/>
      <c r="F916" s="1116"/>
      <c r="G916" s="859" t="s">
        <v>165</v>
      </c>
      <c r="H916" s="1116"/>
    </row>
    <row r="917" spans="1:8" s="76" customFormat="1">
      <c r="A917" s="1102"/>
      <c r="B917" s="1111"/>
      <c r="C917" s="1114"/>
      <c r="D917" s="1114"/>
      <c r="E917" s="1114"/>
      <c r="F917" s="1117"/>
      <c r="G917" s="860" t="s">
        <v>134</v>
      </c>
      <c r="H917" s="1117"/>
    </row>
    <row r="918" spans="1:8">
      <c r="A918" s="316" t="s">
        <v>238</v>
      </c>
      <c r="B918" s="224"/>
      <c r="C918" s="224"/>
      <c r="D918" s="224"/>
      <c r="E918" s="224"/>
      <c r="F918" s="224"/>
      <c r="G918" s="236"/>
      <c r="H918" s="224"/>
    </row>
    <row r="919" spans="1:8">
      <c r="A919" s="159" t="s">
        <v>132</v>
      </c>
      <c r="B919" s="224"/>
      <c r="C919" s="224"/>
      <c r="D919" s="224"/>
      <c r="E919" s="224"/>
      <c r="F919" s="224"/>
      <c r="G919" s="224"/>
      <c r="H919" s="224"/>
    </row>
    <row r="920" spans="1:8">
      <c r="A920" s="159" t="s">
        <v>390</v>
      </c>
      <c r="B920" s="224"/>
      <c r="C920" s="224"/>
      <c r="D920" s="224"/>
      <c r="E920" s="224"/>
      <c r="F920" s="224"/>
      <c r="G920" s="224"/>
      <c r="H920" s="224"/>
    </row>
    <row r="921" spans="1:8">
      <c r="A921" s="159" t="s">
        <v>9</v>
      </c>
      <c r="B921" s="224"/>
      <c r="C921" s="224"/>
      <c r="D921" s="224"/>
      <c r="E921" s="224"/>
      <c r="F921" s="224"/>
      <c r="G921" s="224"/>
      <c r="H921" s="224"/>
    </row>
    <row r="922" spans="1:8">
      <c r="A922" s="159" t="s">
        <v>476</v>
      </c>
      <c r="B922" s="224"/>
      <c r="C922" s="224"/>
      <c r="D922" s="224"/>
      <c r="E922" s="224"/>
      <c r="F922" s="224"/>
      <c r="G922" s="224"/>
      <c r="H922" s="224"/>
    </row>
    <row r="923" spans="1:8">
      <c r="A923" s="65" t="s">
        <v>526</v>
      </c>
      <c r="B923" s="266">
        <v>34000</v>
      </c>
      <c r="C923" s="266">
        <v>46700</v>
      </c>
      <c r="D923" s="266">
        <v>46400</v>
      </c>
      <c r="E923" s="266">
        <v>50000</v>
      </c>
      <c r="F923" s="266">
        <v>70000</v>
      </c>
      <c r="G923" s="267">
        <f>SUM(F923-H923)*100/F923</f>
        <v>0</v>
      </c>
      <c r="H923" s="266">
        <f>SUM(แผนงานเคหะและชุมชน!H467)</f>
        <v>70000</v>
      </c>
    </row>
    <row r="924" spans="1:8">
      <c r="A924" s="260" t="s">
        <v>500</v>
      </c>
      <c r="B924" s="261">
        <f>SUM(B923)</f>
        <v>34000</v>
      </c>
      <c r="C924" s="261">
        <f>SUM(C923)</f>
        <v>46700</v>
      </c>
      <c r="D924" s="261">
        <f>SUM(D923)</f>
        <v>46400</v>
      </c>
      <c r="E924" s="261">
        <f>SUM(E923)</f>
        <v>50000</v>
      </c>
      <c r="F924" s="261">
        <f>SUM(F923)</f>
        <v>70000</v>
      </c>
      <c r="G924" s="268">
        <f>SUM(F924-H924)*100/F924</f>
        <v>0</v>
      </c>
      <c r="H924" s="261">
        <f>SUM(H923)</f>
        <v>70000</v>
      </c>
    </row>
    <row r="925" spans="1:8">
      <c r="A925" s="333" t="s">
        <v>77</v>
      </c>
      <c r="B925" s="303"/>
      <c r="C925" s="303"/>
      <c r="D925" s="303"/>
      <c r="E925" s="303"/>
      <c r="F925" s="303"/>
      <c r="G925" s="324"/>
      <c r="H925" s="303"/>
    </row>
    <row r="926" spans="1:8">
      <c r="A926" s="333" t="s">
        <v>213</v>
      </c>
      <c r="B926" s="303"/>
      <c r="C926" s="303"/>
      <c r="D926" s="303"/>
      <c r="E926" s="303"/>
      <c r="F926" s="303"/>
      <c r="G926" s="324"/>
      <c r="H926" s="303"/>
    </row>
    <row r="927" spans="1:8">
      <c r="A927" s="333" t="s">
        <v>23</v>
      </c>
      <c r="B927" s="303"/>
      <c r="C927" s="303"/>
      <c r="D927" s="303"/>
      <c r="E927" s="303"/>
      <c r="F927" s="303"/>
      <c r="G927" s="324"/>
      <c r="H927" s="303"/>
    </row>
    <row r="928" spans="1:8">
      <c r="A928" s="304" t="s">
        <v>599</v>
      </c>
      <c r="B928" s="303"/>
      <c r="C928" s="303"/>
      <c r="D928" s="303"/>
      <c r="E928" s="303"/>
      <c r="F928" s="303"/>
      <c r="G928" s="324"/>
      <c r="H928" s="303">
        <v>0</v>
      </c>
    </row>
    <row r="929" spans="1:8">
      <c r="A929" s="260" t="s">
        <v>380</v>
      </c>
      <c r="B929" s="261"/>
      <c r="C929" s="261">
        <f>SUM(C928)</f>
        <v>0</v>
      </c>
      <c r="D929" s="261">
        <f>SUM(D928)</f>
        <v>0</v>
      </c>
      <c r="E929" s="261">
        <f>SUM(E928)</f>
        <v>0</v>
      </c>
      <c r="F929" s="261">
        <f>SUM(F928)</f>
        <v>0</v>
      </c>
      <c r="G929" s="268"/>
      <c r="H929" s="261">
        <f>SUM(H928)</f>
        <v>0</v>
      </c>
    </row>
    <row r="930" spans="1:8">
      <c r="A930" s="260" t="s">
        <v>211</v>
      </c>
      <c r="B930" s="261">
        <f>SUM(B924,B929)</f>
        <v>34000</v>
      </c>
      <c r="C930" s="261">
        <f>SUM(C924,C929)</f>
        <v>46700</v>
      </c>
      <c r="D930" s="261">
        <f>SUM(D924,D929)</f>
        <v>46400</v>
      </c>
      <c r="E930" s="261">
        <f>SUM(E924,E929)</f>
        <v>50000</v>
      </c>
      <c r="F930" s="261">
        <f>SUM(F924,F929)</f>
        <v>70000</v>
      </c>
      <c r="G930" s="617">
        <f>SUM(H930-F930)*100/F930</f>
        <v>0</v>
      </c>
      <c r="H930" s="261">
        <f>SUM(H924,H929)</f>
        <v>70000</v>
      </c>
    </row>
    <row r="931" spans="1:8" ht="24.75" thickBot="1">
      <c r="A931" s="284" t="s">
        <v>239</v>
      </c>
      <c r="B931" s="278">
        <f>SUM(B930)</f>
        <v>34000</v>
      </c>
      <c r="C931" s="278">
        <f>SUM(C930)</f>
        <v>46700</v>
      </c>
      <c r="D931" s="278">
        <f>SUM(D930)</f>
        <v>46400</v>
      </c>
      <c r="E931" s="278">
        <f>SUM(E930)</f>
        <v>50000</v>
      </c>
      <c r="F931" s="278">
        <f>SUM(F930)</f>
        <v>70000</v>
      </c>
      <c r="G931" s="438">
        <f>SUM(H931-F931)*100/F931</f>
        <v>0</v>
      </c>
      <c r="H931" s="278">
        <f>SUM(H930)</f>
        <v>70000</v>
      </c>
    </row>
    <row r="932" spans="1:8" s="796" customFormat="1" ht="24.75" thickTop="1">
      <c r="A932" s="797"/>
      <c r="B932" s="798"/>
      <c r="C932" s="798"/>
      <c r="D932" s="798"/>
      <c r="E932" s="798"/>
      <c r="F932" s="798"/>
      <c r="G932" s="799"/>
      <c r="H932" s="798"/>
    </row>
    <row r="933" spans="1:8" s="796" customFormat="1">
      <c r="A933" s="800"/>
      <c r="B933" s="801"/>
      <c r="C933" s="801"/>
      <c r="D933" s="801"/>
      <c r="E933" s="801"/>
      <c r="F933" s="801"/>
      <c r="G933" s="802"/>
      <c r="H933" s="801"/>
    </row>
    <row r="934" spans="1:8" s="796" customFormat="1">
      <c r="A934" s="800"/>
      <c r="B934" s="801"/>
      <c r="C934" s="801"/>
      <c r="D934" s="801"/>
      <c r="E934" s="801"/>
      <c r="F934" s="801"/>
      <c r="G934" s="802"/>
      <c r="H934" s="801"/>
    </row>
    <row r="935" spans="1:8" s="796" customFormat="1">
      <c r="A935" s="800"/>
      <c r="B935" s="801"/>
      <c r="C935" s="801"/>
      <c r="D935" s="801"/>
      <c r="E935" s="801"/>
      <c r="F935" s="801"/>
      <c r="G935" s="802"/>
      <c r="H935" s="801"/>
    </row>
    <row r="936" spans="1:8" s="796" customFormat="1">
      <c r="A936" s="800"/>
      <c r="B936" s="801"/>
      <c r="C936" s="801"/>
      <c r="D936" s="801"/>
      <c r="E936" s="801"/>
      <c r="F936" s="801"/>
      <c r="G936" s="802"/>
      <c r="H936" s="801"/>
    </row>
    <row r="937" spans="1:8" s="796" customFormat="1">
      <c r="A937" s="800"/>
      <c r="B937" s="801"/>
      <c r="C937" s="801"/>
      <c r="D937" s="801"/>
      <c r="E937" s="801"/>
      <c r="F937" s="801"/>
      <c r="G937" s="802"/>
      <c r="H937" s="801"/>
    </row>
    <row r="938" spans="1:8" s="796" customFormat="1">
      <c r="A938" s="800"/>
      <c r="B938" s="801"/>
      <c r="C938" s="801"/>
      <c r="D938" s="801"/>
      <c r="E938" s="801"/>
      <c r="F938" s="801"/>
      <c r="G938" s="802"/>
      <c r="H938" s="801"/>
    </row>
    <row r="939" spans="1:8" s="796" customFormat="1">
      <c r="A939" s="1100"/>
      <c r="B939" s="1103" t="s">
        <v>55</v>
      </c>
      <c r="C939" s="1104"/>
      <c r="D939" s="1104"/>
      <c r="E939" s="1105"/>
      <c r="F939" s="1106" t="s">
        <v>12</v>
      </c>
      <c r="G939" s="1107"/>
      <c r="H939" s="1108"/>
    </row>
    <row r="940" spans="1:8" s="796" customFormat="1">
      <c r="A940" s="1101"/>
      <c r="B940" s="1109" t="s">
        <v>148</v>
      </c>
      <c r="C940" s="1112" t="s">
        <v>469</v>
      </c>
      <c r="D940" s="1112" t="s">
        <v>661</v>
      </c>
      <c r="E940" s="1112" t="s">
        <v>662</v>
      </c>
      <c r="F940" s="1115" t="s">
        <v>779</v>
      </c>
      <c r="G940" s="858" t="s">
        <v>164</v>
      </c>
      <c r="H940" s="1115" t="s">
        <v>1438</v>
      </c>
    </row>
    <row r="941" spans="1:8" s="796" customFormat="1">
      <c r="A941" s="1101"/>
      <c r="B941" s="1110"/>
      <c r="C941" s="1113"/>
      <c r="D941" s="1113"/>
      <c r="E941" s="1113"/>
      <c r="F941" s="1116"/>
      <c r="G941" s="859" t="s">
        <v>165</v>
      </c>
      <c r="H941" s="1116"/>
    </row>
    <row r="942" spans="1:8" s="796" customFormat="1">
      <c r="A942" s="1102"/>
      <c r="B942" s="1111"/>
      <c r="C942" s="1114"/>
      <c r="D942" s="1114"/>
      <c r="E942" s="1114"/>
      <c r="F942" s="1117"/>
      <c r="G942" s="860" t="s">
        <v>134</v>
      </c>
      <c r="H942" s="1117"/>
    </row>
    <row r="943" spans="1:8">
      <c r="A943" s="316" t="s">
        <v>85</v>
      </c>
      <c r="B943" s="224"/>
      <c r="C943" s="224"/>
      <c r="D943" s="224"/>
      <c r="E943" s="224"/>
      <c r="F943" s="224"/>
      <c r="G943" s="236"/>
      <c r="H943" s="224"/>
    </row>
    <row r="944" spans="1:8">
      <c r="A944" s="159" t="s">
        <v>132</v>
      </c>
      <c r="B944" s="224"/>
      <c r="C944" s="224"/>
      <c r="D944" s="224"/>
      <c r="E944" s="224"/>
      <c r="F944" s="224"/>
      <c r="G944" s="224"/>
      <c r="H944" s="224"/>
    </row>
    <row r="945" spans="1:8">
      <c r="A945" s="159" t="s">
        <v>390</v>
      </c>
      <c r="B945" s="224"/>
      <c r="C945" s="224"/>
      <c r="D945" s="224"/>
      <c r="E945" s="224"/>
      <c r="F945" s="224"/>
      <c r="G945" s="224"/>
      <c r="H945" s="224"/>
    </row>
    <row r="946" spans="1:8">
      <c r="A946" s="159" t="s">
        <v>9</v>
      </c>
      <c r="B946" s="224"/>
      <c r="C946" s="224"/>
      <c r="D946" s="224"/>
      <c r="E946" s="224"/>
      <c r="F946" s="224"/>
      <c r="G946" s="224"/>
      <c r="H946" s="224"/>
    </row>
    <row r="947" spans="1:8">
      <c r="A947" s="159" t="s">
        <v>476</v>
      </c>
      <c r="B947" s="224"/>
      <c r="C947" s="224"/>
      <c r="D947" s="224"/>
      <c r="E947" s="224"/>
      <c r="F947" s="224"/>
      <c r="G947" s="224"/>
      <c r="H947" s="224"/>
    </row>
    <row r="948" spans="1:8">
      <c r="A948" s="39" t="s">
        <v>527</v>
      </c>
      <c r="B948" s="224"/>
      <c r="C948" s="224">
        <v>46700</v>
      </c>
      <c r="D948" s="224">
        <v>49000</v>
      </c>
      <c r="E948" s="224">
        <v>80000</v>
      </c>
      <c r="F948" s="224">
        <v>70000</v>
      </c>
      <c r="G948" s="247">
        <f>SUM(F948-H948)*100/F948</f>
        <v>0</v>
      </c>
      <c r="H948" s="224">
        <f>SUM(แผนงานเคหะและชุมชน!H488)</f>
        <v>70000</v>
      </c>
    </row>
    <row r="949" spans="1:8">
      <c r="A949" s="496" t="s">
        <v>528</v>
      </c>
      <c r="B949" s="281">
        <v>0</v>
      </c>
      <c r="C949" s="281">
        <v>0</v>
      </c>
      <c r="D949" s="281">
        <v>0</v>
      </c>
      <c r="E949" s="281"/>
      <c r="F949" s="281"/>
      <c r="G949" s="271"/>
      <c r="H949" s="281"/>
    </row>
    <row r="950" spans="1:8">
      <c r="A950" s="260" t="s">
        <v>500</v>
      </c>
      <c r="B950" s="261">
        <f>SUM(B948:B949)</f>
        <v>0</v>
      </c>
      <c r="C950" s="261">
        <f>SUM(C948:C949)</f>
        <v>46700</v>
      </c>
      <c r="D950" s="261">
        <f>SUM(D948:D949)</f>
        <v>49000</v>
      </c>
      <c r="E950" s="261">
        <f>SUM(E948:E949)</f>
        <v>80000</v>
      </c>
      <c r="F950" s="261">
        <f>SUM(F948)</f>
        <v>70000</v>
      </c>
      <c r="G950" s="300">
        <f>SUM(H950-F950)*100/F950</f>
        <v>0</v>
      </c>
      <c r="H950" s="261">
        <f>SUM(H948)</f>
        <v>70000</v>
      </c>
    </row>
    <row r="951" spans="1:8">
      <c r="A951" s="260" t="s">
        <v>211</v>
      </c>
      <c r="B951" s="261">
        <f t="shared" ref="B951:F952" si="17">SUM(B950)</f>
        <v>0</v>
      </c>
      <c r="C951" s="261">
        <f t="shared" si="17"/>
        <v>46700</v>
      </c>
      <c r="D951" s="261">
        <f t="shared" si="17"/>
        <v>49000</v>
      </c>
      <c r="E951" s="261">
        <f t="shared" si="17"/>
        <v>80000</v>
      </c>
      <c r="F951" s="261">
        <f t="shared" si="17"/>
        <v>70000</v>
      </c>
      <c r="G951" s="300">
        <f>SUM(H951-F951)*100/F951</f>
        <v>0</v>
      </c>
      <c r="H951" s="261">
        <f>SUM(H950)</f>
        <v>70000</v>
      </c>
    </row>
    <row r="952" spans="1:8">
      <c r="A952" s="307" t="s">
        <v>240</v>
      </c>
      <c r="B952" s="261">
        <f t="shared" si="17"/>
        <v>0</v>
      </c>
      <c r="C952" s="261">
        <f t="shared" si="17"/>
        <v>46700</v>
      </c>
      <c r="D952" s="261">
        <f t="shared" si="17"/>
        <v>49000</v>
      </c>
      <c r="E952" s="261">
        <f t="shared" si="17"/>
        <v>80000</v>
      </c>
      <c r="F952" s="261">
        <f t="shared" si="17"/>
        <v>70000</v>
      </c>
      <c r="G952" s="300">
        <f>SUM(H952-F952)*100/F952</f>
        <v>0</v>
      </c>
      <c r="H952" s="261">
        <f>SUM(H951)</f>
        <v>70000</v>
      </c>
    </row>
    <row r="953" spans="1:8" ht="24.75" thickBot="1">
      <c r="A953" s="308" t="s">
        <v>237</v>
      </c>
      <c r="B953" s="278">
        <f>SUM(B844,B910,B931,B952)</f>
        <v>5595849.0199999996</v>
      </c>
      <c r="C953" s="278">
        <f>SUM(C844,C910,C931,C952)</f>
        <v>4653094.54</v>
      </c>
      <c r="D953" s="278">
        <f>SUM(D844,D910,D931,D952)</f>
        <v>5274892.6899999995</v>
      </c>
      <c r="E953" s="278">
        <f>SUM(E844,E910,E931,E952)</f>
        <v>5671435.4299999997</v>
      </c>
      <c r="F953" s="278">
        <f>SUM(F844,F910,F931,F952)</f>
        <v>6752075</v>
      </c>
      <c r="G953" s="438">
        <f>SUM(H953-F953)*100/F953</f>
        <v>-32.098873309316026</v>
      </c>
      <c r="H953" s="278">
        <f>SUM(H844,H910,H931,H952)</f>
        <v>4584735</v>
      </c>
    </row>
    <row r="954" spans="1:8" s="676" customFormat="1" ht="24.75" thickTop="1">
      <c r="A954" s="673"/>
      <c r="B954" s="674"/>
      <c r="C954" s="674"/>
      <c r="D954" s="674"/>
      <c r="E954" s="674"/>
      <c r="F954" s="674"/>
      <c r="G954" s="675"/>
      <c r="H954" s="674"/>
    </row>
    <row r="955" spans="1:8" s="677" customFormat="1">
      <c r="A955" s="339"/>
      <c r="B955" s="615"/>
      <c r="C955" s="615"/>
      <c r="D955" s="615"/>
      <c r="E955" s="615"/>
      <c r="F955" s="615"/>
      <c r="G955" s="616"/>
      <c r="H955" s="615"/>
    </row>
    <row r="956" spans="1:8" s="677" customFormat="1">
      <c r="A956" s="339"/>
      <c r="B956" s="615"/>
      <c r="C956" s="615"/>
      <c r="D956" s="615"/>
      <c r="E956" s="615"/>
      <c r="F956" s="615"/>
      <c r="G956" s="616"/>
      <c r="H956" s="615"/>
    </row>
    <row r="957" spans="1:8" s="677" customFormat="1">
      <c r="A957" s="339"/>
      <c r="B957" s="615"/>
      <c r="C957" s="615"/>
      <c r="D957" s="615"/>
      <c r="E957" s="615"/>
      <c r="F957" s="615"/>
      <c r="G957" s="616"/>
      <c r="H957" s="615"/>
    </row>
    <row r="958" spans="1:8" s="677" customFormat="1">
      <c r="A958" s="339"/>
      <c r="B958" s="615"/>
      <c r="C958" s="615"/>
      <c r="D958" s="615"/>
      <c r="E958" s="615"/>
      <c r="F958" s="615"/>
      <c r="G958" s="616"/>
      <c r="H958" s="615"/>
    </row>
    <row r="959" spans="1:8" s="677" customFormat="1">
      <c r="A959" s="339"/>
      <c r="B959" s="615"/>
      <c r="C959" s="615"/>
      <c r="D959" s="615"/>
      <c r="E959" s="615"/>
      <c r="F959" s="615"/>
      <c r="G959" s="616"/>
      <c r="H959" s="615"/>
    </row>
    <row r="960" spans="1:8" s="677" customFormat="1">
      <c r="A960" s="339"/>
      <c r="B960" s="615"/>
      <c r="C960" s="615"/>
      <c r="D960" s="615"/>
      <c r="E960" s="615"/>
      <c r="F960" s="615"/>
      <c r="G960" s="616"/>
      <c r="H960" s="615"/>
    </row>
    <row r="961" spans="1:8" s="677" customFormat="1">
      <c r="A961" s="339"/>
      <c r="B961" s="615"/>
      <c r="C961" s="615"/>
      <c r="D961" s="615"/>
      <c r="E961" s="615"/>
      <c r="F961" s="615"/>
      <c r="G961" s="616"/>
      <c r="H961" s="615"/>
    </row>
    <row r="962" spans="1:8" s="677" customFormat="1">
      <c r="A962" s="339"/>
      <c r="B962" s="615"/>
      <c r="C962" s="615"/>
      <c r="D962" s="615"/>
      <c r="E962" s="615"/>
      <c r="F962" s="615"/>
      <c r="G962" s="616"/>
      <c r="H962" s="615"/>
    </row>
    <row r="963" spans="1:8" s="677" customFormat="1">
      <c r="A963" s="339"/>
      <c r="B963" s="615"/>
      <c r="C963" s="615"/>
      <c r="D963" s="615"/>
      <c r="E963" s="615"/>
      <c r="F963" s="615"/>
      <c r="G963" s="616"/>
      <c r="H963" s="615"/>
    </row>
    <row r="964" spans="1:8" s="199" customFormat="1">
      <c r="A964" s="1100"/>
      <c r="B964" s="1103" t="s">
        <v>55</v>
      </c>
      <c r="C964" s="1104"/>
      <c r="D964" s="1104"/>
      <c r="E964" s="1105"/>
      <c r="F964" s="1106" t="s">
        <v>12</v>
      </c>
      <c r="G964" s="1107"/>
      <c r="H964" s="1108"/>
    </row>
    <row r="965" spans="1:8">
      <c r="A965" s="1101"/>
      <c r="B965" s="1109" t="s">
        <v>148</v>
      </c>
      <c r="C965" s="1112" t="s">
        <v>469</v>
      </c>
      <c r="D965" s="1112" t="s">
        <v>661</v>
      </c>
      <c r="E965" s="1112" t="s">
        <v>662</v>
      </c>
      <c r="F965" s="1115" t="s">
        <v>779</v>
      </c>
      <c r="G965" s="858" t="s">
        <v>164</v>
      </c>
      <c r="H965" s="1115" t="s">
        <v>1438</v>
      </c>
    </row>
    <row r="966" spans="1:8">
      <c r="A966" s="1101"/>
      <c r="B966" s="1110"/>
      <c r="C966" s="1113"/>
      <c r="D966" s="1113"/>
      <c r="E966" s="1113"/>
      <c r="F966" s="1116"/>
      <c r="G966" s="859" t="s">
        <v>165</v>
      </c>
      <c r="H966" s="1116"/>
    </row>
    <row r="967" spans="1:8">
      <c r="A967" s="1102"/>
      <c r="B967" s="1111"/>
      <c r="C967" s="1114"/>
      <c r="D967" s="1114"/>
      <c r="E967" s="1114"/>
      <c r="F967" s="1117"/>
      <c r="G967" s="860" t="s">
        <v>134</v>
      </c>
      <c r="H967" s="1117"/>
    </row>
    <row r="968" spans="1:8">
      <c r="A968" s="838" t="s">
        <v>64</v>
      </c>
      <c r="B968" s="671"/>
      <c r="C968" s="672"/>
      <c r="D968" s="672"/>
      <c r="E968" s="672"/>
      <c r="F968" s="671"/>
      <c r="G968" s="672"/>
      <c r="H968" s="671"/>
    </row>
    <row r="969" spans="1:8">
      <c r="A969" s="837" t="s">
        <v>98</v>
      </c>
      <c r="B969" s="671"/>
      <c r="C969" s="672"/>
      <c r="D969" s="672"/>
      <c r="E969" s="672"/>
      <c r="F969" s="671"/>
      <c r="G969" s="672"/>
      <c r="H969" s="671"/>
    </row>
    <row r="970" spans="1:8">
      <c r="A970" s="159" t="s">
        <v>132</v>
      </c>
      <c r="B970" s="671"/>
      <c r="C970" s="672"/>
      <c r="D970" s="672"/>
      <c r="E970" s="672"/>
      <c r="F970" s="671"/>
      <c r="G970" s="672"/>
      <c r="H970" s="671"/>
    </row>
    <row r="971" spans="1:8">
      <c r="A971" s="159" t="s">
        <v>390</v>
      </c>
      <c r="B971" s="224"/>
      <c r="C971" s="224"/>
      <c r="D971" s="224"/>
      <c r="E971" s="224"/>
      <c r="F971" s="224"/>
      <c r="G971" s="224"/>
      <c r="H971" s="224"/>
    </row>
    <row r="972" spans="1:8">
      <c r="A972" s="159" t="s">
        <v>9</v>
      </c>
      <c r="B972" s="224"/>
      <c r="C972" s="224"/>
      <c r="D972" s="224"/>
      <c r="E972" s="224"/>
      <c r="F972" s="224"/>
      <c r="G972" s="224"/>
      <c r="H972" s="224"/>
    </row>
    <row r="973" spans="1:8" ht="47.25">
      <c r="A973" s="315" t="s">
        <v>588</v>
      </c>
      <c r="B973" s="224"/>
      <c r="C973" s="224"/>
      <c r="D973" s="224"/>
      <c r="E973" s="224"/>
      <c r="F973" s="224"/>
      <c r="G973" s="224"/>
      <c r="H973" s="224"/>
    </row>
    <row r="974" spans="1:8">
      <c r="A974" s="48" t="s">
        <v>529</v>
      </c>
      <c r="B974" s="247">
        <v>46830</v>
      </c>
      <c r="C974" s="247">
        <v>11325</v>
      </c>
      <c r="D974" s="247">
        <v>30000</v>
      </c>
      <c r="E974" s="247">
        <v>29240</v>
      </c>
      <c r="F974" s="247">
        <v>25000</v>
      </c>
      <c r="G974" s="247">
        <f>SUM(H974-F974)*100/F974</f>
        <v>-40</v>
      </c>
      <c r="H974" s="247">
        <f>SUM(แผนงานสร้างความเข้มแข็งของชุมชน!H8)</f>
        <v>15000</v>
      </c>
    </row>
    <row r="975" spans="1:8" ht="48">
      <c r="A975" s="254" t="s">
        <v>530</v>
      </c>
      <c r="B975" s="247">
        <v>39041</v>
      </c>
      <c r="C975" s="247">
        <v>46820</v>
      </c>
      <c r="D975" s="247">
        <v>49100</v>
      </c>
      <c r="E975" s="247">
        <v>43060</v>
      </c>
      <c r="F975" s="247">
        <v>50000</v>
      </c>
      <c r="G975" s="247">
        <f>SUM(H975-F975)*100/F975</f>
        <v>-50</v>
      </c>
      <c r="H975" s="247">
        <f>SUM(แผนงานสร้างความเข้มแข็งของชุมชน!H18)</f>
        <v>25000</v>
      </c>
    </row>
    <row r="976" spans="1:8">
      <c r="A976" s="254" t="s">
        <v>2442</v>
      </c>
      <c r="B976" s="224">
        <v>50600</v>
      </c>
      <c r="C976" s="224"/>
      <c r="D976" s="224"/>
      <c r="E976" s="224"/>
      <c r="F976" s="224">
        <v>0</v>
      </c>
      <c r="G976" s="247"/>
      <c r="H976" s="224"/>
    </row>
    <row r="977" spans="1:8" ht="31.5" customHeight="1">
      <c r="A977" s="256" t="s">
        <v>2443</v>
      </c>
      <c r="B977" s="247"/>
      <c r="C977" s="247"/>
      <c r="D977" s="247"/>
      <c r="E977" s="247">
        <v>9440</v>
      </c>
      <c r="F977" s="247">
        <v>20000</v>
      </c>
      <c r="G977" s="247">
        <f t="shared" ref="G977:G983" si="18">SUM(H977-F977)*100/F977</f>
        <v>0</v>
      </c>
      <c r="H977" s="247">
        <f>SUM(แผนงานสร้างความเข้มแข็งของชุมชน!H73)</f>
        <v>20000</v>
      </c>
    </row>
    <row r="978" spans="1:8" ht="24" customHeight="1">
      <c r="A978" s="103" t="s">
        <v>2444</v>
      </c>
      <c r="B978" s="334">
        <v>17752</v>
      </c>
      <c r="C978" s="224">
        <v>20794</v>
      </c>
      <c r="D978" s="224">
        <v>14345</v>
      </c>
      <c r="E978" s="224">
        <v>15465</v>
      </c>
      <c r="F978" s="334">
        <v>30000</v>
      </c>
      <c r="G978" s="247">
        <f t="shared" si="18"/>
        <v>-16.666666666666668</v>
      </c>
      <c r="H978" s="334">
        <f>SUM(แผนงานสร้างความเข้มแข็งของชุมชน!H35)</f>
        <v>25000</v>
      </c>
    </row>
    <row r="979" spans="1:8">
      <c r="A979" s="294" t="s">
        <v>2445</v>
      </c>
      <c r="B979" s="266"/>
      <c r="C979" s="266">
        <v>45207</v>
      </c>
      <c r="D979" s="266">
        <v>38171</v>
      </c>
      <c r="E979" s="266">
        <v>53763</v>
      </c>
      <c r="F979" s="266">
        <v>50000</v>
      </c>
      <c r="G979" s="247">
        <f t="shared" si="18"/>
        <v>-100</v>
      </c>
      <c r="H979" s="267"/>
    </row>
    <row r="980" spans="1:8">
      <c r="A980" s="254" t="s">
        <v>2446</v>
      </c>
      <c r="B980" s="224"/>
      <c r="C980" s="224">
        <v>17323</v>
      </c>
      <c r="D980" s="224">
        <v>19015</v>
      </c>
      <c r="E980" s="224">
        <v>10884</v>
      </c>
      <c r="F980" s="224">
        <v>20000</v>
      </c>
      <c r="G980" s="247">
        <f t="shared" si="18"/>
        <v>0</v>
      </c>
      <c r="H980" s="224">
        <f>SUM(แผนงานสร้างความเข้มแข็งของชุมชน!H59)</f>
        <v>20000</v>
      </c>
    </row>
    <row r="981" spans="1:8">
      <c r="A981" s="928" t="s">
        <v>2447</v>
      </c>
      <c r="B981" s="303"/>
      <c r="C981" s="303"/>
      <c r="D981" s="303"/>
      <c r="E981" s="303"/>
      <c r="F981" s="303"/>
      <c r="G981" s="324"/>
      <c r="H981" s="303">
        <f>SUM(แผนงานสร้างความเข้มแข็งของชุมชน!H84)</f>
        <v>30000</v>
      </c>
    </row>
    <row r="982" spans="1:8">
      <c r="A982" s="260" t="s">
        <v>500</v>
      </c>
      <c r="B982" s="261">
        <f>SUM(B974:B979)</f>
        <v>154223</v>
      </c>
      <c r="C982" s="261">
        <f>SUM(C974:C980)</f>
        <v>141469</v>
      </c>
      <c r="D982" s="261">
        <f>SUM(D974:D980)</f>
        <v>150631</v>
      </c>
      <c r="E982" s="261">
        <f>SUM(E974:E980)</f>
        <v>161852</v>
      </c>
      <c r="F982" s="261">
        <f>SUM(F974:F980)</f>
        <v>195000</v>
      </c>
      <c r="G982" s="300">
        <f t="shared" si="18"/>
        <v>-30.76923076923077</v>
      </c>
      <c r="H982" s="261">
        <f>SUM(H974:H981)</f>
        <v>135000</v>
      </c>
    </row>
    <row r="983" spans="1:8">
      <c r="A983" s="260" t="s">
        <v>211</v>
      </c>
      <c r="B983" s="261">
        <f>SUM(B982)</f>
        <v>154223</v>
      </c>
      <c r="C983" s="261">
        <f>SUM(C982)</f>
        <v>141469</v>
      </c>
      <c r="D983" s="261">
        <f>SUM(D982)</f>
        <v>150631</v>
      </c>
      <c r="E983" s="261">
        <f>SUM(E982)</f>
        <v>161852</v>
      </c>
      <c r="F983" s="261">
        <f>SUM(F982)</f>
        <v>195000</v>
      </c>
      <c r="G983" s="300">
        <f t="shared" si="18"/>
        <v>-30.76923076923077</v>
      </c>
      <c r="H983" s="261">
        <f>SUM(H982)</f>
        <v>135000</v>
      </c>
    </row>
    <row r="984" spans="1:8">
      <c r="A984" s="622"/>
      <c r="B984" s="262"/>
      <c r="C984" s="262"/>
      <c r="D984" s="262"/>
      <c r="E984" s="262"/>
      <c r="F984" s="262"/>
      <c r="G984" s="623"/>
      <c r="H984" s="262"/>
    </row>
    <row r="985" spans="1:8">
      <c r="A985" s="69"/>
      <c r="B985" s="263"/>
      <c r="C985" s="263"/>
      <c r="D985" s="263"/>
      <c r="E985" s="263"/>
      <c r="F985" s="263"/>
      <c r="G985" s="624"/>
      <c r="H985" s="263"/>
    </row>
    <row r="986" spans="1:8">
      <c r="A986" s="69"/>
      <c r="B986" s="263"/>
      <c r="C986" s="263"/>
      <c r="D986" s="263"/>
      <c r="E986" s="263"/>
      <c r="F986" s="263"/>
      <c r="G986" s="624"/>
      <c r="H986" s="263"/>
    </row>
    <row r="987" spans="1:8">
      <c r="A987" s="1100"/>
      <c r="B987" s="1103" t="s">
        <v>55</v>
      </c>
      <c r="C987" s="1104"/>
      <c r="D987" s="1104"/>
      <c r="E987" s="1105"/>
      <c r="F987" s="1106" t="s">
        <v>12</v>
      </c>
      <c r="G987" s="1107"/>
      <c r="H987" s="1108"/>
    </row>
    <row r="988" spans="1:8">
      <c r="A988" s="1101"/>
      <c r="B988" s="1109" t="s">
        <v>148</v>
      </c>
      <c r="C988" s="1112" t="s">
        <v>469</v>
      </c>
      <c r="D988" s="1112" t="s">
        <v>661</v>
      </c>
      <c r="E988" s="1112" t="s">
        <v>662</v>
      </c>
      <c r="F988" s="1115" t="s">
        <v>779</v>
      </c>
      <c r="G988" s="858" t="s">
        <v>164</v>
      </c>
      <c r="H988" s="1115" t="s">
        <v>1438</v>
      </c>
    </row>
    <row r="989" spans="1:8">
      <c r="A989" s="1101"/>
      <c r="B989" s="1110"/>
      <c r="C989" s="1113"/>
      <c r="D989" s="1113"/>
      <c r="E989" s="1113"/>
      <c r="F989" s="1116"/>
      <c r="G989" s="859" t="s">
        <v>165</v>
      </c>
      <c r="H989" s="1116"/>
    </row>
    <row r="990" spans="1:8">
      <c r="A990" s="1102"/>
      <c r="B990" s="1111"/>
      <c r="C990" s="1114"/>
      <c r="D990" s="1114"/>
      <c r="E990" s="1114"/>
      <c r="F990" s="1117"/>
      <c r="G990" s="860" t="s">
        <v>134</v>
      </c>
      <c r="H990" s="1117"/>
    </row>
    <row r="991" spans="1:8">
      <c r="A991" s="269" t="s">
        <v>52</v>
      </c>
      <c r="B991" s="236"/>
      <c r="C991" s="236"/>
      <c r="D991" s="236"/>
      <c r="E991" s="236"/>
      <c r="F991" s="236"/>
      <c r="G991" s="249"/>
      <c r="H991" s="236"/>
    </row>
    <row r="992" spans="1:8">
      <c r="A992" s="159" t="s">
        <v>227</v>
      </c>
      <c r="B992" s="224"/>
      <c r="C992" s="224"/>
      <c r="D992" s="224"/>
      <c r="E992" s="224"/>
      <c r="F992" s="224"/>
      <c r="G992" s="247"/>
      <c r="H992" s="224"/>
    </row>
    <row r="993" spans="1:8">
      <c r="A993" s="159" t="s">
        <v>415</v>
      </c>
      <c r="B993" s="224"/>
      <c r="C993" s="224"/>
      <c r="D993" s="224"/>
      <c r="E993" s="224"/>
      <c r="F993" s="224"/>
      <c r="G993" s="247"/>
      <c r="H993" s="224"/>
    </row>
    <row r="994" spans="1:8">
      <c r="A994" s="256" t="s">
        <v>722</v>
      </c>
      <c r="B994" s="247">
        <v>30000</v>
      </c>
      <c r="C994" s="247">
        <v>30000</v>
      </c>
      <c r="D994" s="247">
        <v>0</v>
      </c>
      <c r="E994" s="247"/>
      <c r="F994" s="247">
        <v>0</v>
      </c>
      <c r="G994" s="247"/>
      <c r="H994" s="247"/>
    </row>
    <row r="995" spans="1:8">
      <c r="A995" s="254" t="s">
        <v>1444</v>
      </c>
      <c r="B995" s="247">
        <v>0</v>
      </c>
      <c r="C995" s="247">
        <v>0</v>
      </c>
      <c r="D995" s="247">
        <v>20000</v>
      </c>
      <c r="E995" s="247">
        <v>30000</v>
      </c>
      <c r="F995" s="247">
        <v>30000</v>
      </c>
      <c r="G995" s="247">
        <f>SUM(H995-F995)*100/F995</f>
        <v>-33.333333333333336</v>
      </c>
      <c r="H995" s="247">
        <f>SUM(แผนงานสร้างความเข้มแข็งของชุมชน!H119)</f>
        <v>20000</v>
      </c>
    </row>
    <row r="996" spans="1:8">
      <c r="A996" s="254" t="s">
        <v>1445</v>
      </c>
      <c r="B996" s="247"/>
      <c r="C996" s="247">
        <v>60000</v>
      </c>
      <c r="D996" s="247">
        <v>60000</v>
      </c>
      <c r="E996" s="247">
        <v>60000</v>
      </c>
      <c r="F996" s="247">
        <v>30000</v>
      </c>
      <c r="G996" s="247">
        <f>SUM(H996-F996)*100/F996</f>
        <v>0</v>
      </c>
      <c r="H996" s="247">
        <f>SUM(แผนงานสร้างความเข้มแข็งของชุมชน!H100)</f>
        <v>30000</v>
      </c>
    </row>
    <row r="997" spans="1:8" ht="48">
      <c r="A997" s="254" t="s">
        <v>1446</v>
      </c>
      <c r="B997" s="247">
        <v>30000</v>
      </c>
      <c r="C997" s="247"/>
      <c r="D997" s="247">
        <v>30000</v>
      </c>
      <c r="E997" s="247">
        <v>30000</v>
      </c>
      <c r="F997" s="247">
        <v>30000</v>
      </c>
      <c r="G997" s="247"/>
      <c r="H997" s="247">
        <f>SUM(แผนงานสร้างความเข้มแข็งของชุมชน!H110)</f>
        <v>30000</v>
      </c>
    </row>
    <row r="998" spans="1:8" ht="48">
      <c r="A998" s="254" t="s">
        <v>1447</v>
      </c>
      <c r="B998" s="247">
        <v>50000</v>
      </c>
      <c r="C998" s="247"/>
      <c r="D998" s="247"/>
      <c r="E998" s="247"/>
      <c r="F998" s="247">
        <v>0</v>
      </c>
      <c r="G998" s="247"/>
      <c r="H998" s="247"/>
    </row>
    <row r="999" spans="1:8" ht="30.75" customHeight="1">
      <c r="A999" s="256" t="s">
        <v>1448</v>
      </c>
      <c r="B999" s="247">
        <v>35000</v>
      </c>
      <c r="C999" s="247"/>
      <c r="D999" s="247">
        <v>40000</v>
      </c>
      <c r="E999" s="247"/>
      <c r="F999" s="247">
        <v>0</v>
      </c>
      <c r="G999" s="247"/>
      <c r="H999" s="247"/>
    </row>
    <row r="1000" spans="1:8" s="76" customFormat="1">
      <c r="A1000" s="246" t="s">
        <v>423</v>
      </c>
      <c r="B1000" s="672"/>
      <c r="C1000" s="672"/>
      <c r="D1000" s="672"/>
      <c r="E1000" s="672"/>
      <c r="F1000" s="671"/>
      <c r="G1000" s="672"/>
      <c r="H1000" s="671"/>
    </row>
    <row r="1001" spans="1:8" ht="27" customHeight="1">
      <c r="A1001" s="103" t="s">
        <v>424</v>
      </c>
      <c r="B1001" s="334">
        <v>20000</v>
      </c>
      <c r="C1001" s="334">
        <v>20000</v>
      </c>
      <c r="D1001" s="334">
        <v>20000</v>
      </c>
      <c r="E1001" s="334">
        <v>20000</v>
      </c>
      <c r="F1001" s="334">
        <v>10000</v>
      </c>
      <c r="G1001" s="334">
        <f>SUM(F1001-H1001)*100/F1001</f>
        <v>100</v>
      </c>
      <c r="H1001" s="334"/>
    </row>
    <row r="1002" spans="1:8">
      <c r="A1002" s="260" t="s">
        <v>387</v>
      </c>
      <c r="B1002" s="261">
        <f>SUM(B994:B1001)</f>
        <v>165000</v>
      </c>
      <c r="C1002" s="261">
        <f>SUM(C994:C1001)</f>
        <v>110000</v>
      </c>
      <c r="D1002" s="261">
        <f>SUM(D994:D1001)</f>
        <v>170000</v>
      </c>
      <c r="E1002" s="261">
        <f>SUM(E994:E1001)</f>
        <v>140000</v>
      </c>
      <c r="F1002" s="261">
        <f>SUM(F994:F1001)</f>
        <v>100000</v>
      </c>
      <c r="G1002" s="300">
        <f>SUM(H1002-F1002)*100/F1002</f>
        <v>-20</v>
      </c>
      <c r="H1002" s="261">
        <f>SUM(H994:H1001)</f>
        <v>80000</v>
      </c>
    </row>
    <row r="1003" spans="1:8">
      <c r="A1003" s="260" t="s">
        <v>225</v>
      </c>
      <c r="B1003" s="261">
        <f>SUM(B1002)</f>
        <v>165000</v>
      </c>
      <c r="C1003" s="261">
        <f>SUM(C1002)</f>
        <v>110000</v>
      </c>
      <c r="D1003" s="261">
        <f>SUM(D1002)</f>
        <v>170000</v>
      </c>
      <c r="E1003" s="261">
        <f>SUM(E1002)</f>
        <v>140000</v>
      </c>
      <c r="F1003" s="261">
        <f>SUM(F1002)</f>
        <v>100000</v>
      </c>
      <c r="G1003" s="300">
        <f>SUM(H1003-F1003)*100/F1003</f>
        <v>-20</v>
      </c>
      <c r="H1003" s="261">
        <f>SUM(H1002)</f>
        <v>80000</v>
      </c>
    </row>
    <row r="1004" spans="1:8">
      <c r="A1004" s="335" t="s">
        <v>241</v>
      </c>
      <c r="B1004" s="261">
        <f>SUM(B983,B1003)</f>
        <v>319223</v>
      </c>
      <c r="C1004" s="261">
        <f>SUM(C983,C1003)</f>
        <v>251469</v>
      </c>
      <c r="D1004" s="261">
        <f>SUM(D983,D1003)</f>
        <v>320631</v>
      </c>
      <c r="E1004" s="261">
        <f>SUM(E983,E1003)</f>
        <v>301852</v>
      </c>
      <c r="F1004" s="261">
        <f>SUM(F983,F1003)</f>
        <v>295000</v>
      </c>
      <c r="G1004" s="300">
        <f>SUM(H1004-F1004)*100/F1004</f>
        <v>-27.118644067796609</v>
      </c>
      <c r="H1004" s="261">
        <f>SUM(H983,H1003)</f>
        <v>215000</v>
      </c>
    </row>
    <row r="1005" spans="1:8" ht="24.75" thickBot="1">
      <c r="A1005" s="284" t="s">
        <v>242</v>
      </c>
      <c r="B1005" s="278">
        <f>SUM(B1004)</f>
        <v>319223</v>
      </c>
      <c r="C1005" s="278">
        <f>SUM(C1004)</f>
        <v>251469</v>
      </c>
      <c r="D1005" s="278">
        <f>SUM(D1004)</f>
        <v>320631</v>
      </c>
      <c r="E1005" s="278">
        <f>SUM(E1004)</f>
        <v>301852</v>
      </c>
      <c r="F1005" s="278">
        <f>SUM(F983,F1003)</f>
        <v>295000</v>
      </c>
      <c r="G1005" s="438">
        <f>SUM(H1005-F1005)*100/F1005</f>
        <v>-27.118644067796609</v>
      </c>
      <c r="H1005" s="278">
        <f>SUM(H1004)</f>
        <v>215000</v>
      </c>
    </row>
    <row r="1006" spans="1:8" s="76" customFormat="1" ht="24.75" thickTop="1">
      <c r="A1006" s="339"/>
      <c r="B1006" s="615"/>
      <c r="C1006" s="615"/>
      <c r="D1006" s="615"/>
      <c r="E1006" s="615"/>
      <c r="F1006" s="615"/>
      <c r="G1006" s="616"/>
      <c r="H1006" s="615"/>
    </row>
    <row r="1007" spans="1:8" s="76" customFormat="1">
      <c r="A1007" s="339"/>
      <c r="B1007" s="615"/>
      <c r="C1007" s="615"/>
      <c r="D1007" s="615"/>
      <c r="E1007" s="615"/>
      <c r="F1007" s="615"/>
      <c r="G1007" s="616"/>
      <c r="H1007" s="615"/>
    </row>
    <row r="1008" spans="1:8" s="76" customFormat="1">
      <c r="A1008" s="339"/>
      <c r="B1008" s="615"/>
      <c r="C1008" s="615"/>
      <c r="D1008" s="615"/>
      <c r="E1008" s="615"/>
      <c r="F1008" s="615"/>
      <c r="G1008" s="616"/>
      <c r="H1008" s="615"/>
    </row>
    <row r="1009" spans="1:8" s="76" customFormat="1">
      <c r="A1009" s="339"/>
      <c r="B1009" s="615"/>
      <c r="C1009" s="615"/>
      <c r="D1009" s="615"/>
      <c r="E1009" s="615"/>
      <c r="F1009" s="615"/>
      <c r="G1009" s="616"/>
      <c r="H1009" s="615"/>
    </row>
    <row r="1010" spans="1:8" s="76" customFormat="1">
      <c r="A1010" s="1100"/>
      <c r="B1010" s="1103" t="s">
        <v>55</v>
      </c>
      <c r="C1010" s="1104"/>
      <c r="D1010" s="1104"/>
      <c r="E1010" s="1105"/>
      <c r="F1010" s="1106" t="s">
        <v>12</v>
      </c>
      <c r="G1010" s="1107"/>
      <c r="H1010" s="1108"/>
    </row>
    <row r="1011" spans="1:8" s="76" customFormat="1">
      <c r="A1011" s="1101"/>
      <c r="B1011" s="1109" t="s">
        <v>148</v>
      </c>
      <c r="C1011" s="1112" t="s">
        <v>469</v>
      </c>
      <c r="D1011" s="1112" t="s">
        <v>661</v>
      </c>
      <c r="E1011" s="1112" t="s">
        <v>662</v>
      </c>
      <c r="F1011" s="1115" t="s">
        <v>779</v>
      </c>
      <c r="G1011" s="858" t="s">
        <v>164</v>
      </c>
      <c r="H1011" s="1115" t="s">
        <v>1438</v>
      </c>
    </row>
    <row r="1012" spans="1:8" s="76" customFormat="1">
      <c r="A1012" s="1101"/>
      <c r="B1012" s="1110"/>
      <c r="C1012" s="1113"/>
      <c r="D1012" s="1113"/>
      <c r="E1012" s="1113"/>
      <c r="F1012" s="1116"/>
      <c r="G1012" s="859" t="s">
        <v>165</v>
      </c>
      <c r="H1012" s="1116"/>
    </row>
    <row r="1013" spans="1:8" s="76" customFormat="1">
      <c r="A1013" s="1102"/>
      <c r="B1013" s="1111"/>
      <c r="C1013" s="1114"/>
      <c r="D1013" s="1114"/>
      <c r="E1013" s="1114"/>
      <c r="F1013" s="1117"/>
      <c r="G1013" s="860" t="s">
        <v>134</v>
      </c>
      <c r="H1013" s="1117"/>
    </row>
    <row r="1014" spans="1:8">
      <c r="A1014" s="316" t="s">
        <v>158</v>
      </c>
      <c r="B1014" s="224"/>
      <c r="C1014" s="224"/>
      <c r="D1014" s="224"/>
      <c r="E1014" s="224"/>
      <c r="F1014" s="224"/>
      <c r="G1014" s="247"/>
      <c r="H1014" s="224"/>
    </row>
    <row r="1015" spans="1:8">
      <c r="A1015" s="837" t="s">
        <v>88</v>
      </c>
      <c r="B1015" s="224"/>
      <c r="C1015" s="224"/>
      <c r="D1015" s="224"/>
      <c r="E1015" s="224"/>
      <c r="F1015" s="224"/>
      <c r="G1015" s="247"/>
      <c r="H1015" s="224"/>
    </row>
    <row r="1016" spans="1:8">
      <c r="A1016" s="159" t="s">
        <v>132</v>
      </c>
      <c r="B1016" s="224"/>
      <c r="C1016" s="224"/>
      <c r="D1016" s="224"/>
      <c r="E1016" s="224"/>
      <c r="F1016" s="224"/>
      <c r="G1016" s="247"/>
      <c r="H1016" s="224"/>
    </row>
    <row r="1017" spans="1:8">
      <c r="A1017" s="159" t="s">
        <v>390</v>
      </c>
      <c r="B1017" s="224"/>
      <c r="C1017" s="224"/>
      <c r="D1017" s="224"/>
      <c r="E1017" s="224"/>
      <c r="F1017" s="224"/>
      <c r="G1017" s="247"/>
      <c r="H1017" s="224"/>
    </row>
    <row r="1018" spans="1:8">
      <c r="A1018" s="159" t="s">
        <v>202</v>
      </c>
      <c r="B1018" s="224"/>
      <c r="C1018" s="224"/>
      <c r="D1018" s="224"/>
      <c r="E1018" s="224"/>
      <c r="F1018" s="224"/>
      <c r="G1018" s="247"/>
      <c r="H1018" s="224"/>
    </row>
    <row r="1019" spans="1:8" ht="47.25">
      <c r="A1019" s="315" t="s">
        <v>588</v>
      </c>
      <c r="B1019" s="224"/>
      <c r="C1019" s="224"/>
      <c r="D1019" s="224"/>
      <c r="E1019" s="224"/>
      <c r="F1019" s="224"/>
      <c r="G1019" s="247"/>
      <c r="H1019" s="224"/>
    </row>
    <row r="1020" spans="1:8">
      <c r="A1020" s="39" t="s">
        <v>531</v>
      </c>
      <c r="B1020" s="224">
        <v>80000</v>
      </c>
      <c r="C1020" s="224">
        <v>225419</v>
      </c>
      <c r="D1020" s="224">
        <v>88066</v>
      </c>
      <c r="E1020" s="224">
        <v>89995</v>
      </c>
      <c r="F1020" s="224">
        <v>80000</v>
      </c>
      <c r="G1020" s="247">
        <f>SUM(H1020-F1020)*100/F1020</f>
        <v>-100</v>
      </c>
      <c r="H1020" s="224"/>
    </row>
    <row r="1021" spans="1:8">
      <c r="A1021" s="260" t="s">
        <v>500</v>
      </c>
      <c r="B1021" s="261">
        <f>SUM(B1020:B1020)</f>
        <v>80000</v>
      </c>
      <c r="C1021" s="261">
        <f>SUM(C1020:C1020)</f>
        <v>225419</v>
      </c>
      <c r="D1021" s="261">
        <f>SUM(D1020:D1020)</f>
        <v>88066</v>
      </c>
      <c r="E1021" s="261">
        <f>SUM(E1020:E1020)</f>
        <v>89995</v>
      </c>
      <c r="F1021" s="261">
        <f>SUM(F1020)</f>
        <v>80000</v>
      </c>
      <c r="G1021" s="300">
        <f>SUM(H1021-F1021)*100/F1021</f>
        <v>-100</v>
      </c>
      <c r="H1021" s="261">
        <f>SUM(H1020:H1020)</f>
        <v>0</v>
      </c>
    </row>
    <row r="1022" spans="1:8">
      <c r="A1022" s="159" t="s">
        <v>204</v>
      </c>
      <c r="B1022" s="224"/>
      <c r="C1022" s="224"/>
      <c r="D1022" s="224"/>
      <c r="E1022" s="224"/>
      <c r="F1022" s="224"/>
      <c r="G1022" s="546"/>
      <c r="H1022" s="224"/>
    </row>
    <row r="1023" spans="1:8">
      <c r="A1023" s="65" t="s">
        <v>243</v>
      </c>
      <c r="B1023" s="266">
        <v>70000</v>
      </c>
      <c r="C1023" s="266">
        <v>0</v>
      </c>
      <c r="D1023" s="266">
        <v>0</v>
      </c>
      <c r="E1023" s="266">
        <v>0</v>
      </c>
      <c r="F1023" s="266">
        <v>0</v>
      </c>
      <c r="G1023" s="271"/>
      <c r="H1023" s="266"/>
    </row>
    <row r="1024" spans="1:8">
      <c r="A1024" s="260" t="s">
        <v>206</v>
      </c>
      <c r="B1024" s="261">
        <f>SUM(B1023)</f>
        <v>70000</v>
      </c>
      <c r="C1024" s="261">
        <f>SUM(C1023)</f>
        <v>0</v>
      </c>
      <c r="D1024" s="261">
        <f>SUM(D1023)</f>
        <v>0</v>
      </c>
      <c r="E1024" s="261">
        <f>SUM(E1023)</f>
        <v>0</v>
      </c>
      <c r="F1024" s="261">
        <f>SUM(F1023)</f>
        <v>0</v>
      </c>
      <c r="G1024" s="300"/>
      <c r="H1024" s="261">
        <f>SUM(H1023)</f>
        <v>0</v>
      </c>
    </row>
    <row r="1025" spans="1:8">
      <c r="A1025" s="260" t="s">
        <v>211</v>
      </c>
      <c r="B1025" s="261">
        <f>SUM(B1021,B1024)</f>
        <v>150000</v>
      </c>
      <c r="C1025" s="261">
        <f>SUM(C1021,C1024)</f>
        <v>225419</v>
      </c>
      <c r="D1025" s="261">
        <f>SUM(D1021,D1024)</f>
        <v>88066</v>
      </c>
      <c r="E1025" s="261">
        <f>SUM(E1021,E1024)</f>
        <v>89995</v>
      </c>
      <c r="F1025" s="261">
        <f>SUM(F1021,F1024)</f>
        <v>80000</v>
      </c>
      <c r="G1025" s="300">
        <f>SUM(H1025-F1025)*100/F1025</f>
        <v>-100</v>
      </c>
      <c r="H1025" s="261">
        <f>SUM(H1021,H1024)</f>
        <v>0</v>
      </c>
    </row>
    <row r="1026" spans="1:8">
      <c r="A1026" s="269" t="s">
        <v>52</v>
      </c>
      <c r="B1026" s="236"/>
      <c r="C1026" s="236"/>
      <c r="D1026" s="236"/>
      <c r="E1026" s="236"/>
      <c r="F1026" s="236"/>
      <c r="G1026" s="249"/>
      <c r="H1026" s="236"/>
    </row>
    <row r="1027" spans="1:8">
      <c r="A1027" s="159" t="s">
        <v>227</v>
      </c>
      <c r="B1027" s="224"/>
      <c r="C1027" s="224"/>
      <c r="D1027" s="224"/>
      <c r="E1027" s="224"/>
      <c r="F1027" s="224"/>
      <c r="G1027" s="247"/>
      <c r="H1027" s="224"/>
    </row>
    <row r="1028" spans="1:8">
      <c r="A1028" s="159" t="s">
        <v>415</v>
      </c>
      <c r="B1028" s="224"/>
      <c r="C1028" s="224"/>
      <c r="D1028" s="224"/>
      <c r="E1028" s="224"/>
      <c r="F1028" s="224"/>
      <c r="G1028" s="247"/>
      <c r="H1028" s="224"/>
    </row>
    <row r="1029" spans="1:8">
      <c r="A1029" s="496" t="s">
        <v>532</v>
      </c>
      <c r="B1029" s="281">
        <v>10000</v>
      </c>
      <c r="C1029" s="281">
        <v>15000</v>
      </c>
      <c r="D1029" s="281">
        <v>40000</v>
      </c>
      <c r="E1029" s="281">
        <v>50000</v>
      </c>
      <c r="F1029" s="281">
        <v>70000</v>
      </c>
      <c r="G1029" s="271">
        <f>SUM(H1029-F1029)*100/F1029</f>
        <v>-100</v>
      </c>
      <c r="H1029" s="281"/>
    </row>
    <row r="1030" spans="1:8">
      <c r="A1030" s="260" t="s">
        <v>387</v>
      </c>
      <c r="B1030" s="261">
        <f>SUM(B1029:B1029)</f>
        <v>10000</v>
      </c>
      <c r="C1030" s="261">
        <f>SUM(C1029:C1029)</f>
        <v>15000</v>
      </c>
      <c r="D1030" s="261">
        <f>SUM(D1029:D1029)</f>
        <v>40000</v>
      </c>
      <c r="E1030" s="261">
        <f>SUM(E1029:E1029)</f>
        <v>50000</v>
      </c>
      <c r="F1030" s="261">
        <f>SUM(F1029:F1029)</f>
        <v>70000</v>
      </c>
      <c r="G1030" s="300">
        <f>SUM(H1030-F1030)*100/F1030</f>
        <v>-100</v>
      </c>
      <c r="H1030" s="261">
        <f>SUM(H1029:H1029)</f>
        <v>0</v>
      </c>
    </row>
    <row r="1031" spans="1:8">
      <c r="A1031" s="260" t="s">
        <v>244</v>
      </c>
      <c r="B1031" s="261">
        <f>SUM(B1030)</f>
        <v>10000</v>
      </c>
      <c r="C1031" s="261">
        <f>SUM(C1030)</f>
        <v>15000</v>
      </c>
      <c r="D1031" s="261">
        <f>SUM(D1030)</f>
        <v>40000</v>
      </c>
      <c r="E1031" s="261">
        <f>SUM(E1030)</f>
        <v>50000</v>
      </c>
      <c r="F1031" s="261">
        <f>SUM(F1030)</f>
        <v>70000</v>
      </c>
      <c r="G1031" s="300">
        <f>SUM(H1031-F1031)*100/F1031</f>
        <v>-100</v>
      </c>
      <c r="H1031" s="261">
        <f>SUM(H1030)</f>
        <v>0</v>
      </c>
    </row>
    <row r="1032" spans="1:8">
      <c r="A1032" s="307" t="s">
        <v>245</v>
      </c>
      <c r="B1032" s="261">
        <f>SUM(B1025,B1031)</f>
        <v>160000</v>
      </c>
      <c r="C1032" s="261">
        <f>SUM(C1025,C1031)</f>
        <v>240419</v>
      </c>
      <c r="D1032" s="261">
        <f>SUM(D1025,D1031)</f>
        <v>128066</v>
      </c>
      <c r="E1032" s="261">
        <f>SUM(E1025,E1031)</f>
        <v>139995</v>
      </c>
      <c r="F1032" s="261">
        <f>SUM(F1025,F1031)</f>
        <v>150000</v>
      </c>
      <c r="G1032" s="300">
        <f>SUM(H1032-F1032)*100/F1032</f>
        <v>-100</v>
      </c>
      <c r="H1032" s="261">
        <f>SUM(H1025,H1031)</f>
        <v>0</v>
      </c>
    </row>
    <row r="1033" spans="1:8" s="76" customFormat="1">
      <c r="A1033" s="803"/>
      <c r="B1033" s="804"/>
      <c r="C1033" s="804"/>
      <c r="D1033" s="804"/>
      <c r="E1033" s="804"/>
      <c r="F1033" s="804"/>
      <c r="G1033" s="805"/>
      <c r="H1033" s="804"/>
    </row>
    <row r="1034" spans="1:8" s="76" customFormat="1">
      <c r="A1034" s="1100"/>
      <c r="B1034" s="1103" t="s">
        <v>55</v>
      </c>
      <c r="C1034" s="1104"/>
      <c r="D1034" s="1104"/>
      <c r="E1034" s="1105"/>
      <c r="F1034" s="1106" t="s">
        <v>12</v>
      </c>
      <c r="G1034" s="1107"/>
      <c r="H1034" s="1108"/>
    </row>
    <row r="1035" spans="1:8" s="76" customFormat="1">
      <c r="A1035" s="1101"/>
      <c r="B1035" s="1109" t="s">
        <v>148</v>
      </c>
      <c r="C1035" s="1112" t="s">
        <v>469</v>
      </c>
      <c r="D1035" s="1112" t="s">
        <v>661</v>
      </c>
      <c r="E1035" s="1112" t="s">
        <v>662</v>
      </c>
      <c r="F1035" s="1115" t="s">
        <v>779</v>
      </c>
      <c r="G1035" s="858" t="s">
        <v>164</v>
      </c>
      <c r="H1035" s="1115" t="s">
        <v>1438</v>
      </c>
    </row>
    <row r="1036" spans="1:8" s="76" customFormat="1">
      <c r="A1036" s="1101"/>
      <c r="B1036" s="1110"/>
      <c r="C1036" s="1113"/>
      <c r="D1036" s="1113"/>
      <c r="E1036" s="1113"/>
      <c r="F1036" s="1116"/>
      <c r="G1036" s="859" t="s">
        <v>165</v>
      </c>
      <c r="H1036" s="1116"/>
    </row>
    <row r="1037" spans="1:8" s="76" customFormat="1">
      <c r="A1037" s="1102"/>
      <c r="B1037" s="1111"/>
      <c r="C1037" s="1114"/>
      <c r="D1037" s="1114"/>
      <c r="E1037" s="1114"/>
      <c r="F1037" s="1117"/>
      <c r="G1037" s="860" t="s">
        <v>134</v>
      </c>
      <c r="H1037" s="1117"/>
    </row>
    <row r="1038" spans="1:8">
      <c r="A1038" s="316" t="s">
        <v>89</v>
      </c>
      <c r="B1038" s="224"/>
      <c r="C1038" s="224"/>
      <c r="D1038" s="224"/>
      <c r="E1038" s="224"/>
      <c r="F1038" s="224"/>
      <c r="G1038" s="247"/>
      <c r="H1038" s="224"/>
    </row>
    <row r="1039" spans="1:8">
      <c r="A1039" s="159" t="s">
        <v>132</v>
      </c>
      <c r="B1039" s="224"/>
      <c r="C1039" s="224"/>
      <c r="D1039" s="224"/>
      <c r="E1039" s="224"/>
      <c r="F1039" s="224"/>
      <c r="G1039" s="247"/>
      <c r="H1039" s="224"/>
    </row>
    <row r="1040" spans="1:8">
      <c r="A1040" s="159" t="s">
        <v>390</v>
      </c>
      <c r="B1040" s="224"/>
      <c r="C1040" s="224"/>
      <c r="D1040" s="224"/>
      <c r="E1040" s="224"/>
      <c r="F1040" s="224"/>
      <c r="G1040" s="247"/>
      <c r="H1040" s="224"/>
    </row>
    <row r="1041" spans="1:8">
      <c r="A1041" s="159" t="s">
        <v>202</v>
      </c>
      <c r="B1041" s="224"/>
      <c r="C1041" s="224"/>
      <c r="D1041" s="224"/>
      <c r="E1041" s="224"/>
      <c r="F1041" s="224"/>
      <c r="G1041" s="247"/>
      <c r="H1041" s="224"/>
    </row>
    <row r="1042" spans="1:8" ht="47.25">
      <c r="A1042" s="315" t="s">
        <v>588</v>
      </c>
      <c r="B1042" s="224"/>
      <c r="C1042" s="224"/>
      <c r="D1042" s="224"/>
      <c r="E1042" s="224"/>
      <c r="F1042" s="224"/>
      <c r="G1042" s="247"/>
      <c r="H1042" s="224"/>
    </row>
    <row r="1043" spans="1:8" ht="48">
      <c r="A1043" s="254" t="s">
        <v>533</v>
      </c>
      <c r="B1043" s="247">
        <v>500000</v>
      </c>
      <c r="C1043" s="247">
        <v>500000</v>
      </c>
      <c r="D1043" s="247">
        <v>539873</v>
      </c>
      <c r="E1043" s="247"/>
      <c r="F1043" s="247">
        <v>400000</v>
      </c>
      <c r="G1043" s="247">
        <f>SUM(H1043-F1043)*100/F1043</f>
        <v>0</v>
      </c>
      <c r="H1043" s="247">
        <f>SUM(แผนงานศาสนาวัฒนธรรมและนันทนาการ!H9)</f>
        <v>400000</v>
      </c>
    </row>
    <row r="1044" spans="1:8">
      <c r="A1044" s="39" t="s">
        <v>534</v>
      </c>
      <c r="B1044" s="224">
        <v>20000</v>
      </c>
      <c r="C1044" s="224">
        <v>25000</v>
      </c>
      <c r="D1044" s="224">
        <v>24652</v>
      </c>
      <c r="E1044" s="224">
        <v>10428</v>
      </c>
      <c r="F1044" s="224">
        <v>25000</v>
      </c>
      <c r="G1044" s="247">
        <f>SUM(H1044-F1044)*100/F1044</f>
        <v>0</v>
      </c>
      <c r="H1044" s="224">
        <f>SUM(แผนงานศาสนาวัฒนธรรมและนันทนาการ!H26)</f>
        <v>25000</v>
      </c>
    </row>
    <row r="1045" spans="1:8">
      <c r="A1045" s="39" t="s">
        <v>535</v>
      </c>
      <c r="B1045" s="224">
        <v>97941.4</v>
      </c>
      <c r="C1045" s="224">
        <v>55405</v>
      </c>
      <c r="D1045" s="224">
        <v>37165</v>
      </c>
      <c r="E1045" s="224">
        <v>29581</v>
      </c>
      <c r="F1045" s="224">
        <v>50000</v>
      </c>
      <c r="G1045" s="247">
        <f>SUM(H1045-F1045)*100/F1045</f>
        <v>0</v>
      </c>
      <c r="H1045" s="224">
        <f>SUM(แผนงานศาสนาวัฒนธรรมและนันทนาการ!H43)</f>
        <v>50000</v>
      </c>
    </row>
    <row r="1046" spans="1:8">
      <c r="A1046" s="39" t="s">
        <v>1449</v>
      </c>
      <c r="B1046" s="224">
        <v>26664</v>
      </c>
      <c r="C1046" s="224">
        <v>0</v>
      </c>
      <c r="D1046" s="224">
        <v>0</v>
      </c>
      <c r="E1046" s="224">
        <v>32410</v>
      </c>
      <c r="F1046" s="224">
        <v>0</v>
      </c>
      <c r="G1046" s="247"/>
      <c r="H1046" s="224">
        <v>0</v>
      </c>
    </row>
    <row r="1047" spans="1:8">
      <c r="A1047" s="39" t="s">
        <v>702</v>
      </c>
      <c r="B1047" s="224"/>
      <c r="C1047" s="224"/>
      <c r="D1047" s="224">
        <v>24900</v>
      </c>
      <c r="E1047" s="224"/>
      <c r="F1047" s="224">
        <v>40000</v>
      </c>
      <c r="G1047" s="247">
        <f>SUM(H1047-F1047)*100/F1047</f>
        <v>0</v>
      </c>
      <c r="H1047" s="224">
        <f>SUM(แผนงานศาสนาวัฒนธรรมและนันทนาการ!H60)</f>
        <v>40000</v>
      </c>
    </row>
    <row r="1048" spans="1:8">
      <c r="A1048" s="39" t="s">
        <v>703</v>
      </c>
      <c r="B1048" s="224">
        <v>30000</v>
      </c>
      <c r="C1048" s="224">
        <v>30000</v>
      </c>
      <c r="D1048" s="224">
        <v>30000</v>
      </c>
      <c r="E1048" s="224"/>
      <c r="F1048" s="224">
        <v>0</v>
      </c>
      <c r="G1048" s="247"/>
      <c r="H1048" s="224">
        <v>0</v>
      </c>
    </row>
    <row r="1049" spans="1:8" ht="48">
      <c r="A1049" s="254" t="s">
        <v>704</v>
      </c>
      <c r="B1049" s="247">
        <v>16005</v>
      </c>
      <c r="C1049" s="247">
        <v>0</v>
      </c>
      <c r="D1049" s="247">
        <v>0</v>
      </c>
      <c r="E1049" s="247"/>
      <c r="F1049" s="247">
        <v>0</v>
      </c>
      <c r="G1049" s="247"/>
      <c r="H1049" s="247">
        <v>0</v>
      </c>
    </row>
    <row r="1050" spans="1:8">
      <c r="A1050" s="39" t="s">
        <v>1450</v>
      </c>
      <c r="B1050" s="224">
        <v>20000</v>
      </c>
      <c r="C1050" s="224">
        <v>0</v>
      </c>
      <c r="D1050" s="224">
        <v>0</v>
      </c>
      <c r="E1050" s="224"/>
      <c r="F1050" s="224">
        <v>0</v>
      </c>
      <c r="G1050" s="247"/>
      <c r="H1050" s="224">
        <v>0</v>
      </c>
    </row>
    <row r="1051" spans="1:8" ht="48">
      <c r="A1051" s="294" t="s">
        <v>1451</v>
      </c>
      <c r="B1051" s="266"/>
      <c r="C1051" s="267">
        <v>13141</v>
      </c>
      <c r="D1051" s="267">
        <v>19920</v>
      </c>
      <c r="E1051" s="267">
        <v>14694</v>
      </c>
      <c r="F1051" s="267">
        <v>30000</v>
      </c>
      <c r="G1051" s="271"/>
      <c r="H1051" s="267">
        <f>SUM(แผนงานศาสนาวัฒนธรรมและนันทนาการ!H79)</f>
        <v>30000</v>
      </c>
    </row>
    <row r="1052" spans="1:8">
      <c r="A1052" s="260" t="s">
        <v>205</v>
      </c>
      <c r="B1052" s="261">
        <f>SUM(B1043:B1051)</f>
        <v>710610.4</v>
      </c>
      <c r="C1052" s="261">
        <f>SUM(C1043:C1051)</f>
        <v>623546</v>
      </c>
      <c r="D1052" s="261">
        <f>SUM(D1043:D1051)</f>
        <v>676510</v>
      </c>
      <c r="E1052" s="261">
        <f>SUM(E1043:E1051)</f>
        <v>87113</v>
      </c>
      <c r="F1052" s="261">
        <f>SUM(F1043:F1051)</f>
        <v>545000</v>
      </c>
      <c r="G1052" s="300">
        <f>SUM(H1052-F1052)*100/F1052</f>
        <v>0</v>
      </c>
      <c r="H1052" s="261">
        <f>SUM(H1043:H1051)</f>
        <v>545000</v>
      </c>
    </row>
    <row r="1053" spans="1:8">
      <c r="A1053" s="622"/>
      <c r="B1053" s="262"/>
      <c r="C1053" s="262"/>
      <c r="D1053" s="262"/>
      <c r="E1053" s="262"/>
      <c r="F1053" s="262"/>
      <c r="G1053" s="623"/>
      <c r="H1053" s="262"/>
    </row>
    <row r="1054" spans="1:8">
      <c r="A1054" s="806"/>
      <c r="B1054" s="792"/>
      <c r="C1054" s="792"/>
      <c r="D1054" s="792"/>
      <c r="E1054" s="792"/>
      <c r="F1054" s="792"/>
      <c r="G1054" s="793"/>
      <c r="H1054" s="792"/>
    </row>
    <row r="1055" spans="1:8">
      <c r="A1055" s="1100"/>
      <c r="B1055" s="1103" t="s">
        <v>55</v>
      </c>
      <c r="C1055" s="1104"/>
      <c r="D1055" s="1104"/>
      <c r="E1055" s="1105"/>
      <c r="F1055" s="1106" t="s">
        <v>12</v>
      </c>
      <c r="G1055" s="1107"/>
      <c r="H1055" s="1108"/>
    </row>
    <row r="1056" spans="1:8">
      <c r="A1056" s="1101"/>
      <c r="B1056" s="1109" t="s">
        <v>148</v>
      </c>
      <c r="C1056" s="1112" t="s">
        <v>469</v>
      </c>
      <c r="D1056" s="1112" t="s">
        <v>661</v>
      </c>
      <c r="E1056" s="1112" t="s">
        <v>662</v>
      </c>
      <c r="F1056" s="1115" t="s">
        <v>779</v>
      </c>
      <c r="G1056" s="858" t="s">
        <v>164</v>
      </c>
      <c r="H1056" s="1115" t="s">
        <v>1438</v>
      </c>
    </row>
    <row r="1057" spans="1:8">
      <c r="A1057" s="1101"/>
      <c r="B1057" s="1110"/>
      <c r="C1057" s="1113"/>
      <c r="D1057" s="1113"/>
      <c r="E1057" s="1113"/>
      <c r="F1057" s="1116"/>
      <c r="G1057" s="859" t="s">
        <v>165</v>
      </c>
      <c r="H1057" s="1116"/>
    </row>
    <row r="1058" spans="1:8">
      <c r="A1058" s="1102"/>
      <c r="B1058" s="1111"/>
      <c r="C1058" s="1114"/>
      <c r="D1058" s="1114"/>
      <c r="E1058" s="1114"/>
      <c r="F1058" s="1117"/>
      <c r="G1058" s="860" t="s">
        <v>134</v>
      </c>
      <c r="H1058" s="1117"/>
    </row>
    <row r="1059" spans="1:8">
      <c r="A1059" s="260" t="s">
        <v>211</v>
      </c>
      <c r="B1059" s="261">
        <f>SUM(B1052)</f>
        <v>710610.4</v>
      </c>
      <c r="C1059" s="261">
        <f>SUM(C1052)</f>
        <v>623546</v>
      </c>
      <c r="D1059" s="261">
        <f>SUM(D1052)</f>
        <v>676510</v>
      </c>
      <c r="E1059" s="261">
        <f>SUM(E1052)</f>
        <v>87113</v>
      </c>
      <c r="F1059" s="261">
        <f>SUM(F1052)</f>
        <v>545000</v>
      </c>
      <c r="G1059" s="300">
        <f>SUM(H1059-F1059)*100/F1059</f>
        <v>0</v>
      </c>
      <c r="H1059" s="261">
        <f>SUM(H1052)</f>
        <v>545000</v>
      </c>
    </row>
    <row r="1060" spans="1:8">
      <c r="A1060" s="159" t="s">
        <v>52</v>
      </c>
      <c r="B1060" s="224"/>
      <c r="C1060" s="224"/>
      <c r="D1060" s="224"/>
      <c r="E1060" s="224"/>
      <c r="F1060" s="224"/>
      <c r="G1060" s="247"/>
      <c r="H1060" s="224"/>
    </row>
    <row r="1061" spans="1:8">
      <c r="A1061" s="159" t="s">
        <v>227</v>
      </c>
      <c r="B1061" s="224"/>
      <c r="C1061" s="224"/>
      <c r="D1061" s="224"/>
      <c r="E1061" s="224"/>
      <c r="F1061" s="224"/>
      <c r="G1061" s="247"/>
      <c r="H1061" s="224"/>
    </row>
    <row r="1062" spans="1:8">
      <c r="A1062" s="159" t="s">
        <v>415</v>
      </c>
      <c r="B1062" s="224"/>
      <c r="C1062" s="224"/>
      <c r="D1062" s="224"/>
      <c r="E1062" s="224"/>
      <c r="F1062" s="224"/>
      <c r="G1062" s="247"/>
      <c r="H1062" s="224"/>
    </row>
    <row r="1063" spans="1:8" ht="48">
      <c r="A1063" s="254" t="s">
        <v>606</v>
      </c>
      <c r="B1063" s="247">
        <v>100000</v>
      </c>
      <c r="C1063" s="247">
        <v>100000</v>
      </c>
      <c r="D1063" s="247">
        <v>100000</v>
      </c>
      <c r="E1063" s="247">
        <v>100000</v>
      </c>
      <c r="F1063" s="247">
        <v>80000</v>
      </c>
      <c r="G1063" s="247">
        <f>SUM(H1063-F1063)*100/F1063</f>
        <v>-37.5</v>
      </c>
      <c r="H1063" s="247">
        <f>SUM(แผนงานศาสนาวัฒนธรรมและนันทนาการ!H100)</f>
        <v>50000</v>
      </c>
    </row>
    <row r="1064" spans="1:8" ht="72">
      <c r="A1064" s="254" t="s">
        <v>705</v>
      </c>
      <c r="B1064" s="247">
        <v>27000</v>
      </c>
      <c r="C1064" s="247">
        <v>20000</v>
      </c>
      <c r="D1064" s="247">
        <v>20000</v>
      </c>
      <c r="E1064" s="247">
        <v>20000</v>
      </c>
      <c r="F1064" s="247">
        <v>20000</v>
      </c>
      <c r="G1064" s="247">
        <f>SUM(H1064-F1064)*100/F1064</f>
        <v>-100</v>
      </c>
      <c r="H1064" s="247"/>
    </row>
    <row r="1065" spans="1:8" ht="48">
      <c r="A1065" s="254" t="s">
        <v>706</v>
      </c>
      <c r="B1065" s="247"/>
      <c r="C1065" s="247"/>
      <c r="D1065" s="247">
        <v>0</v>
      </c>
      <c r="E1065" s="247">
        <v>10000</v>
      </c>
      <c r="F1065" s="247">
        <v>10000</v>
      </c>
      <c r="G1065" s="247"/>
      <c r="H1065" s="247">
        <f>SUM(แผนงานศาสนาวัฒนธรรมและนันทนาการ!H111)</f>
        <v>10000</v>
      </c>
    </row>
    <row r="1066" spans="1:8">
      <c r="A1066" s="254" t="s">
        <v>2449</v>
      </c>
      <c r="B1066" s="247"/>
      <c r="C1066" s="247"/>
      <c r="D1066" s="247"/>
      <c r="E1066" s="247"/>
      <c r="F1066" s="247"/>
      <c r="G1066" s="247"/>
      <c r="H1066" s="247">
        <f>SUM(แผนงานศาสนาวัฒนธรรมและนันทนาการ!H119)</f>
        <v>10000</v>
      </c>
    </row>
    <row r="1067" spans="1:8">
      <c r="A1067" s="246" t="s">
        <v>423</v>
      </c>
      <c r="B1067" s="247"/>
      <c r="C1067" s="247"/>
      <c r="D1067" s="247"/>
      <c r="E1067" s="247"/>
      <c r="F1067" s="247"/>
      <c r="G1067" s="247"/>
      <c r="H1067" s="247"/>
    </row>
    <row r="1068" spans="1:8">
      <c r="A1068" s="254" t="s">
        <v>425</v>
      </c>
      <c r="B1068" s="247">
        <v>15000</v>
      </c>
      <c r="C1068" s="247">
        <v>15000</v>
      </c>
      <c r="D1068" s="247">
        <v>15000</v>
      </c>
      <c r="E1068" s="247">
        <v>15000</v>
      </c>
      <c r="F1068" s="247">
        <v>10000</v>
      </c>
      <c r="G1068" s="247">
        <f>SUM(H1068-F1068)*100/F1068</f>
        <v>0</v>
      </c>
      <c r="H1068" s="247">
        <f>SUM(แผนงานศาสนาวัฒนธรรมและนันทนาการ!H127)</f>
        <v>10000</v>
      </c>
    </row>
    <row r="1069" spans="1:8">
      <c r="A1069" s="254" t="s">
        <v>426</v>
      </c>
      <c r="B1069" s="247">
        <v>10000</v>
      </c>
      <c r="C1069" s="247">
        <v>10000</v>
      </c>
      <c r="D1069" s="247">
        <v>10000</v>
      </c>
      <c r="E1069" s="247">
        <v>10000</v>
      </c>
      <c r="F1069" s="247">
        <v>10000</v>
      </c>
      <c r="G1069" s="247">
        <f>SUM(H1069-F1069)*100/F1069</f>
        <v>0</v>
      </c>
      <c r="H1069" s="247">
        <f>SUM(แผนงานศาสนาวัฒนธรรมและนันทนาการ!H135)</f>
        <v>10000</v>
      </c>
    </row>
    <row r="1070" spans="1:8">
      <c r="A1070" s="39" t="s">
        <v>427</v>
      </c>
      <c r="B1070" s="224">
        <v>35000</v>
      </c>
      <c r="C1070" s="224">
        <v>35000</v>
      </c>
      <c r="D1070" s="224">
        <v>35000</v>
      </c>
      <c r="E1070" s="224">
        <v>60000</v>
      </c>
      <c r="F1070" s="224">
        <v>60000</v>
      </c>
      <c r="G1070" s="247">
        <f>SUM(H1070-F1070)*100/F1070</f>
        <v>0</v>
      </c>
      <c r="H1070" s="224">
        <f>SUM(แผนงานศาสนาวัฒนธรรมและนันทนาการ!H143)</f>
        <v>60000</v>
      </c>
    </row>
    <row r="1071" spans="1:8" ht="48">
      <c r="A1071" s="612" t="s">
        <v>1375</v>
      </c>
      <c r="B1071" s="224"/>
      <c r="C1071" s="224"/>
      <c r="D1071" s="247">
        <v>30000</v>
      </c>
      <c r="E1071" s="247">
        <v>30000</v>
      </c>
      <c r="F1071" s="247">
        <v>0</v>
      </c>
      <c r="G1071" s="247"/>
      <c r="H1071" s="247"/>
    </row>
    <row r="1072" spans="1:8" ht="48">
      <c r="A1072" s="611" t="s">
        <v>1376</v>
      </c>
      <c r="B1072" s="281"/>
      <c r="C1072" s="281"/>
      <c r="D1072" s="281"/>
      <c r="E1072" s="271">
        <v>20000</v>
      </c>
      <c r="F1072" s="271">
        <v>20000</v>
      </c>
      <c r="G1072" s="247">
        <v>100</v>
      </c>
      <c r="H1072" s="271">
        <f>SUM(แผนงานศาสนาวัฒนธรรมและนันทนาการ!H152)</f>
        <v>20000</v>
      </c>
    </row>
    <row r="1073" spans="1:8">
      <c r="A1073" s="260" t="s">
        <v>387</v>
      </c>
      <c r="B1073" s="261">
        <f>SUM(B1063:B1071)</f>
        <v>187000</v>
      </c>
      <c r="C1073" s="261">
        <f>SUM(C1063:C1071)</f>
        <v>180000</v>
      </c>
      <c r="D1073" s="261">
        <f>SUM(D1063:D1071)</f>
        <v>210000</v>
      </c>
      <c r="E1073" s="261">
        <f>SUM(E1063:E1072)</f>
        <v>265000</v>
      </c>
      <c r="F1073" s="261">
        <f>SUM(F1063:F1072)</f>
        <v>210000</v>
      </c>
      <c r="G1073" s="300">
        <f>SUM(H1073-F1073)*100/F1073</f>
        <v>-19.047619047619047</v>
      </c>
      <c r="H1073" s="261">
        <f>SUM(H1063:H1072)</f>
        <v>170000</v>
      </c>
    </row>
    <row r="1074" spans="1:8">
      <c r="A1074" s="1100"/>
      <c r="B1074" s="1103" t="s">
        <v>55</v>
      </c>
      <c r="C1074" s="1104"/>
      <c r="D1074" s="1104"/>
      <c r="E1074" s="1105"/>
      <c r="F1074" s="1106" t="s">
        <v>12</v>
      </c>
      <c r="G1074" s="1107"/>
      <c r="H1074" s="1108"/>
    </row>
    <row r="1075" spans="1:8">
      <c r="A1075" s="1101"/>
      <c r="B1075" s="1109" t="s">
        <v>148</v>
      </c>
      <c r="C1075" s="1112" t="s">
        <v>469</v>
      </c>
      <c r="D1075" s="1112" t="s">
        <v>661</v>
      </c>
      <c r="E1075" s="1112" t="s">
        <v>662</v>
      </c>
      <c r="F1075" s="1115" t="s">
        <v>779</v>
      </c>
      <c r="G1075" s="858" t="s">
        <v>164</v>
      </c>
      <c r="H1075" s="1115" t="s">
        <v>1438</v>
      </c>
    </row>
    <row r="1076" spans="1:8">
      <c r="A1076" s="1101"/>
      <c r="B1076" s="1110"/>
      <c r="C1076" s="1113"/>
      <c r="D1076" s="1113"/>
      <c r="E1076" s="1113"/>
      <c r="F1076" s="1116"/>
      <c r="G1076" s="859" t="s">
        <v>165</v>
      </c>
      <c r="H1076" s="1116"/>
    </row>
    <row r="1077" spans="1:8">
      <c r="A1077" s="1102"/>
      <c r="B1077" s="1111"/>
      <c r="C1077" s="1114"/>
      <c r="D1077" s="1114"/>
      <c r="E1077" s="1114"/>
      <c r="F1077" s="1117"/>
      <c r="G1077" s="860" t="s">
        <v>134</v>
      </c>
      <c r="H1077" s="1117"/>
    </row>
    <row r="1078" spans="1:8">
      <c r="A1078" s="260" t="s">
        <v>225</v>
      </c>
      <c r="B1078" s="261">
        <f>SUM(B1073)</f>
        <v>187000</v>
      </c>
      <c r="C1078" s="261">
        <f>SUM(C1073)</f>
        <v>180000</v>
      </c>
      <c r="D1078" s="261">
        <f>SUM(D1073)</f>
        <v>210000</v>
      </c>
      <c r="E1078" s="261">
        <f>SUM(E1073)</f>
        <v>265000</v>
      </c>
      <c r="F1078" s="261">
        <f>SUM(F1073)</f>
        <v>210000</v>
      </c>
      <c r="G1078" s="300">
        <f>SUM(H1078-F1078)*100/F1078</f>
        <v>-19.047619047619047</v>
      </c>
      <c r="H1078" s="261">
        <f>SUM(H1073)</f>
        <v>170000</v>
      </c>
    </row>
    <row r="1079" spans="1:8">
      <c r="A1079" s="307" t="s">
        <v>392</v>
      </c>
      <c r="B1079" s="261">
        <f>SUM(B1059,B1078)</f>
        <v>897610.4</v>
      </c>
      <c r="C1079" s="261">
        <f>SUM(C1059,C1078)</f>
        <v>803546</v>
      </c>
      <c r="D1079" s="261">
        <f>SUM(D1059,D1078)</f>
        <v>886510</v>
      </c>
      <c r="E1079" s="261">
        <f>SUM(E1059,E1078)</f>
        <v>352113</v>
      </c>
      <c r="F1079" s="261">
        <f>SUM(F1059,F1078)</f>
        <v>755000</v>
      </c>
      <c r="G1079" s="300">
        <f>SUM(H1079-F1079)*100/F1079</f>
        <v>-5.298013245033113</v>
      </c>
      <c r="H1079" s="261">
        <f>SUM(H1059,H1078)</f>
        <v>715000</v>
      </c>
    </row>
    <row r="1080" spans="1:8" ht="24.75" thickBot="1">
      <c r="A1080" s="308" t="s">
        <v>395</v>
      </c>
      <c r="B1080" s="278">
        <f>SUM(B1032,B1079)</f>
        <v>1057610.3999999999</v>
      </c>
      <c r="C1080" s="278">
        <f>SUM(C1032,C1079)</f>
        <v>1043965</v>
      </c>
      <c r="D1080" s="278">
        <f>SUM(D1032,D1079)</f>
        <v>1014576</v>
      </c>
      <c r="E1080" s="278">
        <f>SUM(E1032,E1079)</f>
        <v>492108</v>
      </c>
      <c r="F1080" s="278">
        <f>SUM(F1032,F1079)</f>
        <v>905000</v>
      </c>
      <c r="G1080" s="438">
        <f>SUM(H1080-F1080)*100/F1080</f>
        <v>-20.994475138121548</v>
      </c>
      <c r="H1080" s="278">
        <f>SUM(H1032,H1079)</f>
        <v>715000</v>
      </c>
    </row>
    <row r="1081" spans="1:8" ht="24.75" thickTop="1">
      <c r="A1081" s="316" t="s">
        <v>69</v>
      </c>
      <c r="B1081" s="224"/>
      <c r="C1081" s="224"/>
      <c r="D1081" s="224"/>
      <c r="E1081" s="224"/>
      <c r="F1081" s="224"/>
      <c r="G1081" s="249"/>
      <c r="H1081" s="224"/>
    </row>
    <row r="1082" spans="1:8">
      <c r="A1082" s="837" t="s">
        <v>90</v>
      </c>
      <c r="B1082" s="224"/>
      <c r="C1082" s="224"/>
      <c r="D1082" s="224"/>
      <c r="E1082" s="224"/>
      <c r="F1082" s="224"/>
      <c r="G1082" s="247"/>
      <c r="H1082" s="224"/>
    </row>
    <row r="1083" spans="1:8">
      <c r="A1083" s="159" t="s">
        <v>132</v>
      </c>
      <c r="B1083" s="224"/>
      <c r="C1083" s="224"/>
      <c r="D1083" s="224"/>
      <c r="E1083" s="224"/>
      <c r="F1083" s="224"/>
      <c r="G1083" s="247"/>
      <c r="H1083" s="224"/>
    </row>
    <row r="1084" spans="1:8">
      <c r="A1084" s="159" t="s">
        <v>390</v>
      </c>
      <c r="B1084" s="224"/>
      <c r="C1084" s="224"/>
      <c r="D1084" s="224"/>
      <c r="E1084" s="224"/>
      <c r="F1084" s="224"/>
      <c r="G1084" s="247"/>
      <c r="H1084" s="224"/>
    </row>
    <row r="1085" spans="1:8">
      <c r="A1085" s="159" t="s">
        <v>9</v>
      </c>
      <c r="B1085" s="224"/>
      <c r="C1085" s="224"/>
      <c r="D1085" s="224"/>
      <c r="E1085" s="224"/>
      <c r="F1085" s="224"/>
      <c r="G1085" s="247"/>
      <c r="H1085" s="224"/>
    </row>
    <row r="1086" spans="1:8" ht="47.25">
      <c r="A1086" s="315" t="s">
        <v>588</v>
      </c>
      <c r="B1086" s="224"/>
      <c r="C1086" s="224"/>
      <c r="D1086" s="224"/>
      <c r="E1086" s="224"/>
      <c r="F1086" s="224"/>
      <c r="G1086" s="247"/>
      <c r="H1086" s="224"/>
    </row>
    <row r="1087" spans="1:8" ht="48">
      <c r="A1087" s="254" t="s">
        <v>536</v>
      </c>
      <c r="B1087" s="247"/>
      <c r="C1087" s="247">
        <v>0</v>
      </c>
      <c r="D1087" s="247">
        <v>8150</v>
      </c>
      <c r="E1087" s="247">
        <v>10800</v>
      </c>
      <c r="F1087" s="247">
        <v>20000</v>
      </c>
      <c r="G1087" s="247">
        <f>SUM(H1087-F1087)*100/F1087</f>
        <v>0</v>
      </c>
      <c r="H1087" s="247">
        <f>SUM(แผนงานการเกษตร!H9)</f>
        <v>20000</v>
      </c>
    </row>
    <row r="1088" spans="1:8">
      <c r="A1088" s="254" t="s">
        <v>537</v>
      </c>
      <c r="B1088" s="247">
        <v>0</v>
      </c>
      <c r="C1088" s="247">
        <v>0</v>
      </c>
      <c r="D1088" s="247">
        <v>4000</v>
      </c>
      <c r="E1088" s="247">
        <v>43320</v>
      </c>
      <c r="F1088" s="247">
        <v>40000</v>
      </c>
      <c r="G1088" s="247">
        <f>SUM(H1088-F1088)*100/F1088</f>
        <v>0</v>
      </c>
      <c r="H1088" s="247">
        <f>SUM(แผนงานการเกษตร!H22)</f>
        <v>40000</v>
      </c>
    </row>
    <row r="1089" spans="1:8">
      <c r="A1089" s="294" t="s">
        <v>1452</v>
      </c>
      <c r="B1089" s="267"/>
      <c r="C1089" s="267">
        <v>92800</v>
      </c>
      <c r="D1089" s="267">
        <v>0</v>
      </c>
      <c r="E1089" s="267"/>
      <c r="F1089" s="267">
        <v>0</v>
      </c>
      <c r="G1089" s="247"/>
      <c r="H1089" s="267"/>
    </row>
    <row r="1090" spans="1:8" ht="48">
      <c r="A1090" s="294" t="s">
        <v>1453</v>
      </c>
      <c r="B1090" s="267"/>
      <c r="C1090" s="267">
        <v>99530</v>
      </c>
      <c r="D1090" s="267">
        <v>0</v>
      </c>
      <c r="E1090" s="267"/>
      <c r="F1090" s="267">
        <v>0</v>
      </c>
      <c r="G1090" s="271"/>
      <c r="H1090" s="267">
        <v>0</v>
      </c>
    </row>
    <row r="1091" spans="1:8">
      <c r="A1091" s="260" t="s">
        <v>500</v>
      </c>
      <c r="B1091" s="261">
        <f>SUM(B1087:B1088)</f>
        <v>0</v>
      </c>
      <c r="C1091" s="261">
        <f>SUM(C1087:C1090)</f>
        <v>192330</v>
      </c>
      <c r="D1091" s="261">
        <f>SUM(D1087:D1090)</f>
        <v>12150</v>
      </c>
      <c r="E1091" s="261">
        <f>SUM(E1087:E1090)</f>
        <v>54120</v>
      </c>
      <c r="F1091" s="261">
        <f>SUM(F1087:F1090)</f>
        <v>60000</v>
      </c>
      <c r="G1091" s="300">
        <f>SUM(H1091-F1091)*100/F1091</f>
        <v>0</v>
      </c>
      <c r="H1091" s="261">
        <f>SUM(H1087:H1090)</f>
        <v>60000</v>
      </c>
    </row>
    <row r="1092" spans="1:8">
      <c r="A1092" s="260" t="s">
        <v>211</v>
      </c>
      <c r="B1092" s="261">
        <f>SUM(B1091)</f>
        <v>0</v>
      </c>
      <c r="C1092" s="261">
        <f>SUM(C1091)</f>
        <v>192330</v>
      </c>
      <c r="D1092" s="261">
        <f>SUM(D1091)</f>
        <v>12150</v>
      </c>
      <c r="E1092" s="261">
        <f>SUM(E1091)</f>
        <v>54120</v>
      </c>
      <c r="F1092" s="261">
        <f>SUM(F1091)</f>
        <v>60000</v>
      </c>
      <c r="G1092" s="300">
        <f>SUM(H1092-F1092)*100/F1092</f>
        <v>0</v>
      </c>
      <c r="H1092" s="261">
        <f>SUM(H1091)</f>
        <v>60000</v>
      </c>
    </row>
    <row r="1093" spans="1:8">
      <c r="A1093" s="622"/>
      <c r="B1093" s="262"/>
      <c r="C1093" s="262"/>
      <c r="D1093" s="262"/>
      <c r="E1093" s="262"/>
      <c r="F1093" s="262"/>
      <c r="G1093" s="623"/>
      <c r="H1093" s="262"/>
    </row>
    <row r="1094" spans="1:8">
      <c r="A1094" s="69"/>
      <c r="B1094" s="263"/>
      <c r="C1094" s="263"/>
      <c r="D1094" s="263"/>
      <c r="E1094" s="263"/>
      <c r="F1094" s="263"/>
      <c r="G1094" s="624"/>
      <c r="H1094" s="263"/>
    </row>
    <row r="1095" spans="1:8">
      <c r="A1095" s="806"/>
      <c r="B1095" s="792"/>
      <c r="C1095" s="792"/>
      <c r="D1095" s="792"/>
      <c r="E1095" s="792"/>
      <c r="F1095" s="792"/>
      <c r="G1095" s="793"/>
      <c r="H1095" s="792"/>
    </row>
    <row r="1096" spans="1:8">
      <c r="A1096" s="1118"/>
      <c r="B1096" s="1103" t="s">
        <v>55</v>
      </c>
      <c r="C1096" s="1104"/>
      <c r="D1096" s="1104"/>
      <c r="E1096" s="1105"/>
      <c r="F1096" s="1106" t="s">
        <v>12</v>
      </c>
      <c r="G1096" s="1107"/>
      <c r="H1096" s="1108"/>
    </row>
    <row r="1097" spans="1:8">
      <c r="A1097" s="1119"/>
      <c r="B1097" s="1109" t="s">
        <v>148</v>
      </c>
      <c r="C1097" s="1112" t="s">
        <v>469</v>
      </c>
      <c r="D1097" s="1112" t="s">
        <v>661</v>
      </c>
      <c r="E1097" s="1112" t="s">
        <v>662</v>
      </c>
      <c r="F1097" s="1109" t="s">
        <v>779</v>
      </c>
      <c r="G1097" s="858" t="s">
        <v>164</v>
      </c>
      <c r="H1097" s="1109" t="s">
        <v>1438</v>
      </c>
    </row>
    <row r="1098" spans="1:8">
      <c r="A1098" s="1119"/>
      <c r="B1098" s="1110"/>
      <c r="C1098" s="1113"/>
      <c r="D1098" s="1113"/>
      <c r="E1098" s="1113"/>
      <c r="F1098" s="1110"/>
      <c r="G1098" s="859" t="s">
        <v>165</v>
      </c>
      <c r="H1098" s="1110"/>
    </row>
    <row r="1099" spans="1:8">
      <c r="A1099" s="1120"/>
      <c r="B1099" s="1111"/>
      <c r="C1099" s="1114"/>
      <c r="D1099" s="1114"/>
      <c r="E1099" s="1114"/>
      <c r="F1099" s="1111"/>
      <c r="G1099" s="860" t="s">
        <v>134</v>
      </c>
      <c r="H1099" s="1111"/>
    </row>
    <row r="1100" spans="1:8">
      <c r="A1100" s="47" t="s">
        <v>77</v>
      </c>
      <c r="B1100" s="213"/>
      <c r="C1100" s="213"/>
      <c r="D1100" s="213"/>
      <c r="E1100" s="213"/>
      <c r="F1100" s="213"/>
      <c r="G1100" s="247"/>
      <c r="H1100" s="213"/>
    </row>
    <row r="1101" spans="1:8">
      <c r="A1101" s="47" t="s">
        <v>538</v>
      </c>
      <c r="B1101" s="224"/>
      <c r="C1101" s="224"/>
      <c r="D1101" s="224"/>
      <c r="E1101" s="224"/>
      <c r="F1101" s="224"/>
      <c r="G1101" s="247"/>
      <c r="H1101" s="224"/>
    </row>
    <row r="1102" spans="1:8">
      <c r="A1102" s="47" t="s">
        <v>212</v>
      </c>
      <c r="B1102" s="224"/>
      <c r="C1102" s="224"/>
      <c r="D1102" s="224"/>
      <c r="E1102" s="224"/>
      <c r="F1102" s="224"/>
      <c r="G1102" s="247"/>
      <c r="H1102" s="224"/>
    </row>
    <row r="1103" spans="1:8">
      <c r="A1103" s="304" t="s">
        <v>599</v>
      </c>
      <c r="B1103" s="224"/>
      <c r="C1103" s="224"/>
      <c r="D1103" s="224"/>
      <c r="E1103" s="224"/>
      <c r="F1103" s="224"/>
      <c r="G1103" s="247"/>
      <c r="H1103" s="224"/>
    </row>
    <row r="1104" spans="1:8">
      <c r="A1104" s="336"/>
      <c r="B1104" s="266"/>
      <c r="C1104" s="266">
        <v>0</v>
      </c>
      <c r="D1104" s="266"/>
      <c r="E1104" s="266">
        <v>0</v>
      </c>
      <c r="F1104" s="266">
        <v>0</v>
      </c>
      <c r="G1104" s="267"/>
      <c r="H1104" s="266">
        <v>0</v>
      </c>
    </row>
    <row r="1105" spans="1:8">
      <c r="A1105" s="260" t="s">
        <v>215</v>
      </c>
      <c r="B1105" s="261">
        <f>SUM(B1104)</f>
        <v>0</v>
      </c>
      <c r="C1105" s="261">
        <f>SUM(C1104)</f>
        <v>0</v>
      </c>
      <c r="D1105" s="261">
        <f>SUM(D1104)</f>
        <v>0</v>
      </c>
      <c r="E1105" s="261">
        <f>SUM(E1104)</f>
        <v>0</v>
      </c>
      <c r="F1105" s="261">
        <f>SUM(F1104)</f>
        <v>0</v>
      </c>
      <c r="G1105" s="268"/>
      <c r="H1105" s="261">
        <f>SUM(H1104)</f>
        <v>0</v>
      </c>
    </row>
    <row r="1106" spans="1:8">
      <c r="A1106" s="269" t="s">
        <v>52</v>
      </c>
      <c r="B1106" s="236"/>
      <c r="C1106" s="236"/>
      <c r="D1106" s="236"/>
      <c r="E1106" s="236"/>
      <c r="F1106" s="236"/>
      <c r="G1106" s="249"/>
      <c r="H1106" s="236"/>
    </row>
    <row r="1107" spans="1:8">
      <c r="A1107" s="159" t="s">
        <v>227</v>
      </c>
      <c r="B1107" s="224"/>
      <c r="C1107" s="224"/>
      <c r="D1107" s="224"/>
      <c r="E1107" s="224"/>
      <c r="F1107" s="224"/>
      <c r="G1107" s="247"/>
      <c r="H1107" s="224"/>
    </row>
    <row r="1108" spans="1:8">
      <c r="A1108" s="159" t="s">
        <v>414</v>
      </c>
      <c r="B1108" s="224"/>
      <c r="C1108" s="224"/>
      <c r="D1108" s="224"/>
      <c r="E1108" s="224"/>
      <c r="F1108" s="224"/>
      <c r="G1108" s="247"/>
      <c r="H1108" s="224"/>
    </row>
    <row r="1109" spans="1:8">
      <c r="A1109" s="294" t="s">
        <v>723</v>
      </c>
      <c r="B1109" s="267"/>
      <c r="C1109" s="267"/>
      <c r="D1109" s="267"/>
      <c r="E1109" s="267"/>
      <c r="F1109" s="267"/>
      <c r="G1109" s="267"/>
      <c r="H1109" s="267"/>
    </row>
    <row r="1110" spans="1:8">
      <c r="A1110" s="260" t="s">
        <v>387</v>
      </c>
      <c r="B1110" s="261">
        <f t="shared" ref="B1110:F1111" si="19">SUM(B1109)</f>
        <v>0</v>
      </c>
      <c r="C1110" s="261">
        <f t="shared" si="19"/>
        <v>0</v>
      </c>
      <c r="D1110" s="261">
        <f t="shared" si="19"/>
        <v>0</v>
      </c>
      <c r="E1110" s="261">
        <f t="shared" si="19"/>
        <v>0</v>
      </c>
      <c r="F1110" s="261">
        <f t="shared" si="19"/>
        <v>0</v>
      </c>
      <c r="G1110" s="268"/>
      <c r="H1110" s="261">
        <f>SUM(H1109)</f>
        <v>0</v>
      </c>
    </row>
    <row r="1111" spans="1:8">
      <c r="A1111" s="260" t="s">
        <v>225</v>
      </c>
      <c r="B1111" s="261">
        <f t="shared" si="19"/>
        <v>0</v>
      </c>
      <c r="C1111" s="261">
        <f t="shared" si="19"/>
        <v>0</v>
      </c>
      <c r="D1111" s="261">
        <f t="shared" si="19"/>
        <v>0</v>
      </c>
      <c r="E1111" s="261">
        <f t="shared" si="19"/>
        <v>0</v>
      </c>
      <c r="F1111" s="261">
        <f t="shared" si="19"/>
        <v>0</v>
      </c>
      <c r="G1111" s="268"/>
      <c r="H1111" s="261">
        <f>SUM(H1110)</f>
        <v>0</v>
      </c>
    </row>
    <row r="1112" spans="1:8">
      <c r="A1112" s="307" t="s">
        <v>393</v>
      </c>
      <c r="B1112" s="261">
        <f>SUM(B1092,B1105,B1111)</f>
        <v>0</v>
      </c>
      <c r="C1112" s="261">
        <f>SUM(C1092,C1105,C1111)</f>
        <v>192330</v>
      </c>
      <c r="D1112" s="261">
        <f>SUM(D1092,D1105,D1111)</f>
        <v>12150</v>
      </c>
      <c r="E1112" s="261">
        <f>SUM(E1092,E1105,E1111)</f>
        <v>54120</v>
      </c>
      <c r="F1112" s="261">
        <f>SUM(F1092,F1105,F1111)</f>
        <v>60000</v>
      </c>
      <c r="G1112" s="300">
        <f>SUM(H1112-F1112)*100/F1112</f>
        <v>0</v>
      </c>
      <c r="H1112" s="261">
        <f>SUM(H1092,H1105,H1111)</f>
        <v>60000</v>
      </c>
    </row>
    <row r="1113" spans="1:8">
      <c r="A1113" s="837" t="s">
        <v>2397</v>
      </c>
      <c r="B1113" s="224"/>
      <c r="C1113" s="224"/>
      <c r="D1113" s="224"/>
      <c r="E1113" s="224"/>
      <c r="F1113" s="224"/>
      <c r="G1113" s="247"/>
      <c r="H1113" s="224"/>
    </row>
    <row r="1114" spans="1:8">
      <c r="A1114" s="159" t="s">
        <v>132</v>
      </c>
      <c r="B1114" s="224"/>
      <c r="C1114" s="224"/>
      <c r="D1114" s="224"/>
      <c r="E1114" s="224"/>
      <c r="F1114" s="224"/>
      <c r="G1114" s="247"/>
      <c r="H1114" s="224"/>
    </row>
    <row r="1115" spans="1:8">
      <c r="A1115" s="159" t="s">
        <v>390</v>
      </c>
      <c r="B1115" s="224"/>
      <c r="C1115" s="224"/>
      <c r="D1115" s="224"/>
      <c r="E1115" s="224"/>
      <c r="F1115" s="224"/>
      <c r="G1115" s="247"/>
      <c r="H1115" s="224"/>
    </row>
    <row r="1116" spans="1:8">
      <c r="A1116" s="159" t="s">
        <v>9</v>
      </c>
      <c r="B1116" s="224"/>
      <c r="C1116" s="224"/>
      <c r="D1116" s="224"/>
      <c r="E1116" s="224"/>
      <c r="F1116" s="224"/>
      <c r="G1116" s="247"/>
      <c r="H1116" s="224"/>
    </row>
    <row r="1117" spans="1:8" ht="47.25">
      <c r="A1117" s="315" t="s">
        <v>588</v>
      </c>
      <c r="B1117" s="224"/>
      <c r="C1117" s="224"/>
      <c r="D1117" s="224"/>
      <c r="E1117" s="224"/>
      <c r="F1117" s="224"/>
      <c r="G1117" s="247"/>
      <c r="H1117" s="224"/>
    </row>
    <row r="1118" spans="1:8" ht="48">
      <c r="A1118" s="254" t="s">
        <v>2420</v>
      </c>
      <c r="B1118" s="247"/>
      <c r="C1118" s="247">
        <v>0</v>
      </c>
      <c r="D1118" s="247"/>
      <c r="E1118" s="247"/>
      <c r="F1118" s="247"/>
      <c r="G1118" s="247">
        <v>100</v>
      </c>
      <c r="H1118" s="247">
        <f>SUM(แผนงานการเกษตร!H39)</f>
        <v>10000</v>
      </c>
    </row>
    <row r="1119" spans="1:8" s="76" customFormat="1">
      <c r="A1119" s="1100"/>
      <c r="B1119" s="1103" t="s">
        <v>55</v>
      </c>
      <c r="C1119" s="1104"/>
      <c r="D1119" s="1104"/>
      <c r="E1119" s="1105"/>
      <c r="F1119" s="1106" t="s">
        <v>12</v>
      </c>
      <c r="G1119" s="1107"/>
      <c r="H1119" s="1108"/>
    </row>
    <row r="1120" spans="1:8" s="76" customFormat="1">
      <c r="A1120" s="1101"/>
      <c r="B1120" s="1109" t="s">
        <v>148</v>
      </c>
      <c r="C1120" s="1112" t="s">
        <v>469</v>
      </c>
      <c r="D1120" s="1112" t="s">
        <v>661</v>
      </c>
      <c r="E1120" s="1112" t="s">
        <v>662</v>
      </c>
      <c r="F1120" s="1115" t="s">
        <v>779</v>
      </c>
      <c r="G1120" s="858" t="s">
        <v>164</v>
      </c>
      <c r="H1120" s="1115" t="s">
        <v>1438</v>
      </c>
    </row>
    <row r="1121" spans="1:8" s="76" customFormat="1">
      <c r="A1121" s="1101"/>
      <c r="B1121" s="1110"/>
      <c r="C1121" s="1113"/>
      <c r="D1121" s="1113"/>
      <c r="E1121" s="1113"/>
      <c r="F1121" s="1116"/>
      <c r="G1121" s="859" t="s">
        <v>165</v>
      </c>
      <c r="H1121" s="1116"/>
    </row>
    <row r="1122" spans="1:8" s="76" customFormat="1">
      <c r="A1122" s="1102"/>
      <c r="B1122" s="1111"/>
      <c r="C1122" s="1114"/>
      <c r="D1122" s="1114"/>
      <c r="E1122" s="1114"/>
      <c r="F1122" s="1117"/>
      <c r="G1122" s="860" t="s">
        <v>134</v>
      </c>
      <c r="H1122" s="1117"/>
    </row>
    <row r="1123" spans="1:8">
      <c r="A1123" s="260" t="s">
        <v>500</v>
      </c>
      <c r="B1123" s="261">
        <f>SUM(B1115:B1116)</f>
        <v>0</v>
      </c>
      <c r="C1123" s="261">
        <f>SUM(C1115:C1118)</f>
        <v>0</v>
      </c>
      <c r="D1123" s="261">
        <f>SUM(D1115:D1118)</f>
        <v>0</v>
      </c>
      <c r="E1123" s="261">
        <f>SUM(E1115:E1118)</f>
        <v>0</v>
      </c>
      <c r="F1123" s="261">
        <f>SUM(F1115:F1118)</f>
        <v>0</v>
      </c>
      <c r="G1123" s="300">
        <v>100</v>
      </c>
      <c r="H1123" s="261">
        <f>SUM(H1115:H1118)</f>
        <v>10000</v>
      </c>
    </row>
    <row r="1124" spans="1:8">
      <c r="A1124" s="260" t="s">
        <v>211</v>
      </c>
      <c r="B1124" s="261">
        <f>SUM(B1123)</f>
        <v>0</v>
      </c>
      <c r="C1124" s="261">
        <f>SUM(C1123)</f>
        <v>0</v>
      </c>
      <c r="D1124" s="261">
        <f>SUM(D1123)</f>
        <v>0</v>
      </c>
      <c r="E1124" s="261">
        <f>SUM(E1123)</f>
        <v>0</v>
      </c>
      <c r="F1124" s="261">
        <f>SUM(F1123)</f>
        <v>0</v>
      </c>
      <c r="G1124" s="300">
        <v>100</v>
      </c>
      <c r="H1124" s="261">
        <f>SUM(H1123)</f>
        <v>10000</v>
      </c>
    </row>
    <row r="1125" spans="1:8">
      <c r="A1125" s="307" t="s">
        <v>2448</v>
      </c>
      <c r="B1125" s="261">
        <f>SUM(B1102,B1114,B1124)</f>
        <v>0</v>
      </c>
      <c r="C1125" s="261">
        <f>SUM(C1102,C1114,C1124)</f>
        <v>0</v>
      </c>
      <c r="D1125" s="261">
        <f>SUM(D1102,D1114,D1124)</f>
        <v>0</v>
      </c>
      <c r="E1125" s="261">
        <f>SUM(E1102,E1114,E1124)</f>
        <v>0</v>
      </c>
      <c r="F1125" s="261">
        <f>SUM(F1102,F1114,F1124)</f>
        <v>0</v>
      </c>
      <c r="G1125" s="300">
        <v>100</v>
      </c>
      <c r="H1125" s="261">
        <f>SUM(H1102,H1114,H1124)</f>
        <v>10000</v>
      </c>
    </row>
    <row r="1126" spans="1:8" ht="24.75" thickBot="1">
      <c r="A1126" s="308" t="s">
        <v>246</v>
      </c>
      <c r="B1126" s="278">
        <f>SUM(B1112)</f>
        <v>0</v>
      </c>
      <c r="C1126" s="278">
        <f>SUM(C1112)</f>
        <v>192330</v>
      </c>
      <c r="D1126" s="278">
        <f>SUM(D1112)</f>
        <v>12150</v>
      </c>
      <c r="E1126" s="278">
        <f>SUM(E1112)</f>
        <v>54120</v>
      </c>
      <c r="F1126" s="278">
        <f>SUM(F1112)</f>
        <v>60000</v>
      </c>
      <c r="G1126" s="438">
        <f>SUM(H1126-F1126)*100/F1126</f>
        <v>16.666666666666668</v>
      </c>
      <c r="H1126" s="278">
        <f>SUM(H1112,H1125)</f>
        <v>70000</v>
      </c>
    </row>
    <row r="1127" spans="1:8" ht="24.75" thickTop="1">
      <c r="A1127" s="949" t="s">
        <v>68</v>
      </c>
      <c r="B1127" s="224"/>
      <c r="C1127" s="224"/>
      <c r="D1127" s="224"/>
      <c r="E1127" s="224"/>
      <c r="F1127" s="224"/>
      <c r="G1127" s="249"/>
      <c r="H1127" s="224"/>
    </row>
    <row r="1128" spans="1:8">
      <c r="A1128" s="316" t="s">
        <v>247</v>
      </c>
      <c r="B1128" s="224"/>
      <c r="C1128" s="224"/>
      <c r="D1128" s="224"/>
      <c r="E1128" s="224"/>
      <c r="F1128" s="224"/>
      <c r="G1128" s="247"/>
      <c r="H1128" s="224"/>
    </row>
    <row r="1129" spans="1:8">
      <c r="A1129" s="159" t="s">
        <v>132</v>
      </c>
      <c r="B1129" s="224"/>
      <c r="C1129" s="224"/>
      <c r="D1129" s="224"/>
      <c r="E1129" s="224"/>
      <c r="F1129" s="224"/>
      <c r="G1129" s="247"/>
      <c r="H1129" s="224"/>
    </row>
    <row r="1130" spans="1:8">
      <c r="A1130" s="159" t="s">
        <v>390</v>
      </c>
      <c r="B1130" s="224"/>
      <c r="C1130" s="224"/>
      <c r="D1130" s="224"/>
      <c r="E1130" s="224"/>
      <c r="F1130" s="224"/>
      <c r="G1130" s="247"/>
      <c r="H1130" s="224"/>
    </row>
    <row r="1131" spans="1:8">
      <c r="A1131" s="159" t="s">
        <v>9</v>
      </c>
      <c r="B1131" s="224"/>
      <c r="C1131" s="224"/>
      <c r="D1131" s="224"/>
      <c r="E1131" s="224"/>
      <c r="F1131" s="224"/>
      <c r="G1131" s="247"/>
      <c r="H1131" s="224"/>
    </row>
    <row r="1132" spans="1:8">
      <c r="A1132" s="159" t="s">
        <v>539</v>
      </c>
      <c r="B1132" s="224"/>
      <c r="C1132" s="224"/>
      <c r="D1132" s="224"/>
      <c r="E1132" s="224"/>
      <c r="F1132" s="224"/>
      <c r="G1132" s="247"/>
      <c r="H1132" s="224"/>
    </row>
    <row r="1133" spans="1:8">
      <c r="A1133" s="254" t="s">
        <v>394</v>
      </c>
      <c r="B1133" s="247"/>
      <c r="C1133" s="247">
        <v>1869</v>
      </c>
      <c r="D1133" s="247">
        <v>0</v>
      </c>
      <c r="E1133" s="247">
        <v>7470</v>
      </c>
      <c r="F1133" s="247">
        <v>20000</v>
      </c>
      <c r="G1133" s="271">
        <f>SUM(H1133-F1133)*100/F1133</f>
        <v>150</v>
      </c>
      <c r="H1133" s="247">
        <f>SUM(แผนงานการพาณิชย์!H7)</f>
        <v>50000</v>
      </c>
    </row>
    <row r="1134" spans="1:8">
      <c r="A1134" s="260" t="s">
        <v>500</v>
      </c>
      <c r="B1134" s="261">
        <f t="shared" ref="B1134:C1137" si="20">SUM(B1133)</f>
        <v>0</v>
      </c>
      <c r="C1134" s="261">
        <f t="shared" si="20"/>
        <v>1869</v>
      </c>
      <c r="D1134" s="261">
        <f t="shared" ref="D1134:F1137" si="21">SUM(D1133)</f>
        <v>0</v>
      </c>
      <c r="E1134" s="261">
        <f t="shared" si="21"/>
        <v>7470</v>
      </c>
      <c r="F1134" s="261">
        <f t="shared" si="21"/>
        <v>20000</v>
      </c>
      <c r="G1134" s="300">
        <f>SUM(H1134-F1134)*100/F1134</f>
        <v>150</v>
      </c>
      <c r="H1134" s="261">
        <f>SUM(H1133)</f>
        <v>50000</v>
      </c>
    </row>
    <row r="1135" spans="1:8">
      <c r="A1135" s="260" t="s">
        <v>211</v>
      </c>
      <c r="B1135" s="261">
        <f t="shared" si="20"/>
        <v>0</v>
      </c>
      <c r="C1135" s="261">
        <f t="shared" si="20"/>
        <v>1869</v>
      </c>
      <c r="D1135" s="261">
        <f t="shared" si="21"/>
        <v>0</v>
      </c>
      <c r="E1135" s="261">
        <f t="shared" si="21"/>
        <v>7470</v>
      </c>
      <c r="F1135" s="261">
        <f t="shared" si="21"/>
        <v>20000</v>
      </c>
      <c r="G1135" s="300">
        <f>SUM(H1135-F1135)*100/F1135</f>
        <v>150</v>
      </c>
      <c r="H1135" s="261">
        <f>SUM(H1134)</f>
        <v>50000</v>
      </c>
    </row>
    <row r="1136" spans="1:8">
      <c r="A1136" s="260" t="s">
        <v>248</v>
      </c>
      <c r="B1136" s="261">
        <f t="shared" si="20"/>
        <v>0</v>
      </c>
      <c r="C1136" s="261">
        <f t="shared" si="20"/>
        <v>1869</v>
      </c>
      <c r="D1136" s="261">
        <f t="shared" si="21"/>
        <v>0</v>
      </c>
      <c r="E1136" s="261">
        <f t="shared" si="21"/>
        <v>7470</v>
      </c>
      <c r="F1136" s="261">
        <f t="shared" si="21"/>
        <v>20000</v>
      </c>
      <c r="G1136" s="300">
        <f>SUM(H1136-F1136)*100/F1136</f>
        <v>150</v>
      </c>
      <c r="H1136" s="261">
        <f>SUM(H1135)</f>
        <v>50000</v>
      </c>
    </row>
    <row r="1137" spans="1:8" ht="24.75" thickBot="1">
      <c r="A1137" s="950" t="s">
        <v>249</v>
      </c>
      <c r="B1137" s="278">
        <f t="shared" si="20"/>
        <v>0</v>
      </c>
      <c r="C1137" s="278">
        <f t="shared" si="20"/>
        <v>1869</v>
      </c>
      <c r="D1137" s="278">
        <f t="shared" si="21"/>
        <v>0</v>
      </c>
      <c r="E1137" s="278">
        <f t="shared" si="21"/>
        <v>7470</v>
      </c>
      <c r="F1137" s="278">
        <f t="shared" si="21"/>
        <v>20000</v>
      </c>
      <c r="G1137" s="300">
        <f>SUM(H1137-F1137)*100/F1137</f>
        <v>150</v>
      </c>
      <c r="H1137" s="278">
        <f>SUM(H1136)</f>
        <v>50000</v>
      </c>
    </row>
    <row r="1138" spans="1:8" ht="24.75" thickTop="1">
      <c r="A1138" s="389"/>
      <c r="B1138" s="274"/>
      <c r="C1138" s="274"/>
      <c r="D1138" s="274"/>
      <c r="E1138" s="274"/>
      <c r="F1138" s="274"/>
      <c r="G1138" s="274"/>
      <c r="H1138" s="274"/>
    </row>
    <row r="1139" spans="1:8">
      <c r="A1139" s="390"/>
      <c r="B1139" s="386"/>
      <c r="C1139" s="386"/>
      <c r="D1139" s="386"/>
      <c r="E1139" s="386"/>
      <c r="F1139" s="386"/>
      <c r="G1139" s="386"/>
      <c r="H1139" s="386"/>
    </row>
    <row r="1140" spans="1:8">
      <c r="A1140" s="390"/>
      <c r="B1140" s="386"/>
      <c r="C1140" s="386"/>
      <c r="D1140" s="386"/>
      <c r="E1140" s="386"/>
      <c r="F1140" s="386"/>
      <c r="G1140" s="386"/>
      <c r="H1140" s="386"/>
    </row>
    <row r="1141" spans="1:8">
      <c r="A1141" s="390"/>
      <c r="B1141" s="386"/>
      <c r="C1141" s="386"/>
      <c r="D1141" s="386"/>
      <c r="E1141" s="386"/>
      <c r="F1141" s="386"/>
      <c r="G1141" s="386"/>
      <c r="H1141" s="386"/>
    </row>
    <row r="1142" spans="1:8">
      <c r="A1142" s="390"/>
      <c r="B1142" s="386"/>
      <c r="C1142" s="386"/>
      <c r="D1142" s="386"/>
      <c r="E1142" s="386"/>
      <c r="F1142" s="386"/>
      <c r="G1142" s="386"/>
      <c r="H1142" s="386"/>
    </row>
    <row r="1143" spans="1:8">
      <c r="A1143" s="390"/>
      <c r="B1143" s="386"/>
      <c r="C1143" s="386"/>
      <c r="D1143" s="386"/>
      <c r="E1143" s="386"/>
      <c r="F1143" s="386"/>
      <c r="G1143" s="386"/>
      <c r="H1143" s="386"/>
    </row>
    <row r="1144" spans="1:8">
      <c r="A1144" s="1100"/>
      <c r="B1144" s="1103" t="s">
        <v>55</v>
      </c>
      <c r="C1144" s="1104"/>
      <c r="D1144" s="1104"/>
      <c r="E1144" s="1105"/>
      <c r="F1144" s="1106" t="s">
        <v>12</v>
      </c>
      <c r="G1144" s="1107"/>
      <c r="H1144" s="1108"/>
    </row>
    <row r="1145" spans="1:8">
      <c r="A1145" s="1101"/>
      <c r="B1145" s="1109" t="s">
        <v>148</v>
      </c>
      <c r="C1145" s="1112" t="s">
        <v>469</v>
      </c>
      <c r="D1145" s="1112" t="s">
        <v>661</v>
      </c>
      <c r="E1145" s="1112" t="s">
        <v>662</v>
      </c>
      <c r="F1145" s="1115" t="s">
        <v>779</v>
      </c>
      <c r="G1145" s="858" t="s">
        <v>164</v>
      </c>
      <c r="H1145" s="1115" t="s">
        <v>1438</v>
      </c>
    </row>
    <row r="1146" spans="1:8">
      <c r="A1146" s="1101"/>
      <c r="B1146" s="1110"/>
      <c r="C1146" s="1113"/>
      <c r="D1146" s="1113"/>
      <c r="E1146" s="1113"/>
      <c r="F1146" s="1116"/>
      <c r="G1146" s="859" t="s">
        <v>165</v>
      </c>
      <c r="H1146" s="1116"/>
    </row>
    <row r="1147" spans="1:8">
      <c r="A1147" s="1102"/>
      <c r="B1147" s="1111"/>
      <c r="C1147" s="1114"/>
      <c r="D1147" s="1114"/>
      <c r="E1147" s="1114"/>
      <c r="F1147" s="1117"/>
      <c r="G1147" s="860" t="s">
        <v>134</v>
      </c>
      <c r="H1147" s="1117"/>
    </row>
    <row r="1148" spans="1:8">
      <c r="A1148" s="316" t="s">
        <v>10</v>
      </c>
      <c r="B1148" s="224"/>
      <c r="C1148" s="224"/>
      <c r="D1148" s="224"/>
      <c r="E1148" s="224"/>
      <c r="F1148" s="224"/>
      <c r="G1148" s="247"/>
      <c r="H1148" s="224"/>
    </row>
    <row r="1149" spans="1:8">
      <c r="A1149" s="837" t="s">
        <v>91</v>
      </c>
      <c r="B1149" s="224"/>
      <c r="C1149" s="224"/>
      <c r="D1149" s="224"/>
      <c r="E1149" s="224"/>
      <c r="F1149" s="224"/>
      <c r="G1149" s="247"/>
      <c r="H1149" s="224"/>
    </row>
    <row r="1150" spans="1:8">
      <c r="A1150" s="39" t="s">
        <v>322</v>
      </c>
      <c r="B1150" s="224">
        <v>690158.96</v>
      </c>
      <c r="C1150" s="224">
        <v>549000</v>
      </c>
      <c r="D1150" s="224">
        <v>549000</v>
      </c>
      <c r="E1150" s="224">
        <v>549000</v>
      </c>
      <c r="F1150" s="224">
        <v>549000</v>
      </c>
      <c r="G1150" s="247">
        <f t="shared" ref="G1150:G1156" si="22">SUM(H1150-F1150)*100/F1150</f>
        <v>0</v>
      </c>
      <c r="H1150" s="224">
        <v>549000</v>
      </c>
    </row>
    <row r="1151" spans="1:8">
      <c r="A1151" s="39" t="s">
        <v>540</v>
      </c>
      <c r="B1151" s="224"/>
      <c r="C1151" s="224">
        <v>111866.23</v>
      </c>
      <c r="D1151" s="224">
        <v>89512.65</v>
      </c>
      <c r="E1151" s="224">
        <v>68809.05</v>
      </c>
      <c r="F1151" s="224">
        <v>85000</v>
      </c>
      <c r="G1151" s="247">
        <f t="shared" si="22"/>
        <v>0</v>
      </c>
      <c r="H1151" s="224">
        <f>SUM(แผนงานงบกลาง!H11)</f>
        <v>85000</v>
      </c>
    </row>
    <row r="1152" spans="1:8">
      <c r="A1152" s="39" t="s">
        <v>324</v>
      </c>
      <c r="B1152" s="224">
        <v>146450</v>
      </c>
      <c r="C1152" s="224">
        <v>66665</v>
      </c>
      <c r="D1152" s="224">
        <v>78394</v>
      </c>
      <c r="E1152" s="224">
        <v>59764</v>
      </c>
      <c r="F1152" s="224">
        <v>61506</v>
      </c>
      <c r="G1152" s="247">
        <f t="shared" si="22"/>
        <v>-12.959711247683153</v>
      </c>
      <c r="H1152" s="224">
        <f>SUM(แผนงานงบกลาง!H19)</f>
        <v>53535</v>
      </c>
    </row>
    <row r="1153" spans="1:8">
      <c r="A1153" s="39" t="s">
        <v>716</v>
      </c>
      <c r="B1153" s="224">
        <v>0</v>
      </c>
      <c r="C1153" s="224"/>
      <c r="D1153" s="224"/>
      <c r="E1153" s="224">
        <v>6579400</v>
      </c>
      <c r="F1153" s="224">
        <v>6884400</v>
      </c>
      <c r="G1153" s="247">
        <f t="shared" si="22"/>
        <v>3.6081575736447622</v>
      </c>
      <c r="H1153" s="224">
        <f>SUM(แผนงานงบกลาง!H33)</f>
        <v>7132800</v>
      </c>
    </row>
    <row r="1154" spans="1:8">
      <c r="A1154" s="39" t="s">
        <v>757</v>
      </c>
      <c r="B1154" s="224">
        <v>0</v>
      </c>
      <c r="C1154" s="224"/>
      <c r="D1154" s="224"/>
      <c r="E1154" s="224">
        <v>1104000</v>
      </c>
      <c r="F1154" s="224">
        <v>1536000</v>
      </c>
      <c r="G1154" s="247">
        <f t="shared" si="22"/>
        <v>25</v>
      </c>
      <c r="H1154" s="224">
        <f>SUM(แผนงานงบกลาง!H54)</f>
        <v>1920000</v>
      </c>
    </row>
    <row r="1155" spans="1:8">
      <c r="A1155" s="39" t="s">
        <v>718</v>
      </c>
      <c r="B1155" s="224">
        <v>36000</v>
      </c>
      <c r="C1155" s="224">
        <v>36000</v>
      </c>
      <c r="D1155" s="224">
        <v>36000</v>
      </c>
      <c r="E1155" s="224">
        <v>36000</v>
      </c>
      <c r="F1155" s="224">
        <v>36000</v>
      </c>
      <c r="G1155" s="247">
        <f t="shared" si="22"/>
        <v>0</v>
      </c>
      <c r="H1155" s="224">
        <f>SUM(แผนงานงบกลาง!H77)</f>
        <v>36000</v>
      </c>
    </row>
    <row r="1156" spans="1:8">
      <c r="A1156" s="39" t="s">
        <v>758</v>
      </c>
      <c r="B1156" s="224">
        <v>213914</v>
      </c>
      <c r="C1156" s="224">
        <v>26656.5</v>
      </c>
      <c r="D1156" s="224">
        <v>0</v>
      </c>
      <c r="E1156" s="224"/>
      <c r="F1156" s="224">
        <v>120000</v>
      </c>
      <c r="G1156" s="247">
        <f t="shared" si="22"/>
        <v>0</v>
      </c>
      <c r="H1156" s="224">
        <f>SUM(แผนงานงบกลาง!H88)</f>
        <v>120000</v>
      </c>
    </row>
    <row r="1157" spans="1:8">
      <c r="A1157" s="39" t="s">
        <v>759</v>
      </c>
      <c r="B1157" s="224">
        <v>76000</v>
      </c>
      <c r="C1157" s="224">
        <v>0</v>
      </c>
      <c r="D1157" s="224">
        <v>0</v>
      </c>
      <c r="E1157" s="224"/>
      <c r="F1157" s="224">
        <v>0</v>
      </c>
      <c r="G1157" s="247"/>
      <c r="H1157" s="224">
        <v>0</v>
      </c>
    </row>
    <row r="1158" spans="1:8">
      <c r="A1158" s="39" t="s">
        <v>760</v>
      </c>
      <c r="B1158" s="224"/>
      <c r="C1158" s="224"/>
      <c r="D1158" s="224"/>
      <c r="E1158" s="224"/>
      <c r="F1158" s="224"/>
      <c r="G1158" s="247"/>
      <c r="H1158" s="224"/>
    </row>
    <row r="1159" spans="1:8">
      <c r="A1159" s="39" t="s">
        <v>761</v>
      </c>
      <c r="B1159" s="224">
        <v>31307.48</v>
      </c>
      <c r="C1159" s="224">
        <v>39054.21</v>
      </c>
      <c r="D1159" s="224">
        <v>39054.21</v>
      </c>
      <c r="E1159" s="224">
        <v>40631.69</v>
      </c>
      <c r="F1159" s="224">
        <v>42272</v>
      </c>
      <c r="G1159" s="247">
        <f t="shared" ref="G1159:G1164" si="23">SUM(H1159-F1159)*100/F1159</f>
        <v>-7.5345382286146858</v>
      </c>
      <c r="H1159" s="224">
        <f>SUM(แผนงานงบกลาง!H114)</f>
        <v>39087</v>
      </c>
    </row>
    <row r="1160" spans="1:8">
      <c r="A1160" s="39" t="s">
        <v>762</v>
      </c>
      <c r="B1160" s="224">
        <v>10000</v>
      </c>
      <c r="C1160" s="224">
        <v>10000</v>
      </c>
      <c r="D1160" s="224">
        <v>8000</v>
      </c>
      <c r="E1160" s="224">
        <v>10000</v>
      </c>
      <c r="F1160" s="224">
        <v>10000</v>
      </c>
      <c r="G1160" s="247">
        <f t="shared" si="23"/>
        <v>0</v>
      </c>
      <c r="H1160" s="224">
        <f>SUM(แผนงานงบกลาง!H126)</f>
        <v>10000</v>
      </c>
    </row>
    <row r="1161" spans="1:8" ht="48">
      <c r="A1161" s="254" t="s">
        <v>763</v>
      </c>
      <c r="B1161" s="247">
        <v>374788</v>
      </c>
      <c r="C1161" s="247">
        <v>459420</v>
      </c>
      <c r="D1161" s="247">
        <v>447900</v>
      </c>
      <c r="E1161" s="247">
        <v>441730.4</v>
      </c>
      <c r="F1161" s="247">
        <v>521898</v>
      </c>
      <c r="G1161" s="247">
        <f t="shared" si="23"/>
        <v>-10.47675982663279</v>
      </c>
      <c r="H1161" s="247">
        <f>SUM(แผนงานงบกลาง!H171)</f>
        <v>467220</v>
      </c>
    </row>
    <row r="1162" spans="1:8">
      <c r="A1162" s="39" t="s">
        <v>764</v>
      </c>
      <c r="B1162" s="224"/>
      <c r="C1162" s="224">
        <v>30000</v>
      </c>
      <c r="D1162" s="224">
        <v>30000</v>
      </c>
      <c r="E1162" s="224">
        <v>30000</v>
      </c>
      <c r="F1162" s="224">
        <v>30000</v>
      </c>
      <c r="G1162" s="247">
        <f t="shared" si="23"/>
        <v>0</v>
      </c>
      <c r="H1162" s="224">
        <f>SUM(แผนงานงบกลาง!H133)</f>
        <v>30000</v>
      </c>
    </row>
    <row r="1163" spans="1:8">
      <c r="A1163" s="39" t="s">
        <v>765</v>
      </c>
      <c r="B1163" s="224"/>
      <c r="C1163" s="224">
        <v>0</v>
      </c>
      <c r="D1163" s="224">
        <v>0</v>
      </c>
      <c r="E1163" s="224"/>
      <c r="F1163" s="224">
        <v>5000</v>
      </c>
      <c r="G1163" s="247">
        <f t="shared" si="23"/>
        <v>0</v>
      </c>
      <c r="H1163" s="224">
        <f>SUM(แผนงานงบกลาง!H162)</f>
        <v>5000</v>
      </c>
    </row>
    <row r="1164" spans="1:8">
      <c r="A1164" s="39" t="s">
        <v>766</v>
      </c>
      <c r="B1164" s="224">
        <v>100000</v>
      </c>
      <c r="C1164" s="224">
        <v>150000</v>
      </c>
      <c r="D1164" s="224">
        <v>150000</v>
      </c>
      <c r="E1164" s="224">
        <v>150000</v>
      </c>
      <c r="F1164" s="224">
        <v>150000</v>
      </c>
      <c r="G1164" s="247">
        <f t="shared" si="23"/>
        <v>0</v>
      </c>
      <c r="H1164" s="224">
        <v>150000</v>
      </c>
    </row>
    <row r="1165" spans="1:8">
      <c r="A1165" s="39" t="s">
        <v>767</v>
      </c>
      <c r="B1165" s="224"/>
      <c r="C1165" s="224"/>
      <c r="D1165" s="224"/>
      <c r="E1165" s="224"/>
      <c r="F1165" s="224"/>
      <c r="G1165" s="247"/>
      <c r="H1165" s="224"/>
    </row>
    <row r="1166" spans="1:8">
      <c r="A1166" s="39"/>
      <c r="B1166" s="224"/>
      <c r="C1166" s="224"/>
      <c r="D1166" s="224"/>
      <c r="E1166" s="224"/>
      <c r="F1166" s="224"/>
      <c r="G1166" s="247"/>
      <c r="H1166" s="224"/>
    </row>
    <row r="1167" spans="1:8">
      <c r="A1167" s="496"/>
      <c r="B1167" s="281"/>
      <c r="C1167" s="281"/>
      <c r="D1167" s="281"/>
      <c r="E1167" s="281"/>
      <c r="F1167" s="281"/>
      <c r="G1167" s="271"/>
      <c r="H1167" s="281"/>
    </row>
    <row r="1168" spans="1:8">
      <c r="A1168" s="1100"/>
      <c r="B1168" s="1103" t="s">
        <v>55</v>
      </c>
      <c r="C1168" s="1104"/>
      <c r="D1168" s="1104"/>
      <c r="E1168" s="1105"/>
      <c r="F1168" s="1106" t="s">
        <v>12</v>
      </c>
      <c r="G1168" s="1107"/>
      <c r="H1168" s="1108"/>
    </row>
    <row r="1169" spans="1:9">
      <c r="A1169" s="1101"/>
      <c r="B1169" s="1109" t="s">
        <v>148</v>
      </c>
      <c r="C1169" s="1112" t="s">
        <v>469</v>
      </c>
      <c r="D1169" s="1112" t="s">
        <v>661</v>
      </c>
      <c r="E1169" s="1112" t="s">
        <v>662</v>
      </c>
      <c r="F1169" s="1115" t="s">
        <v>779</v>
      </c>
      <c r="G1169" s="858" t="s">
        <v>164</v>
      </c>
      <c r="H1169" s="1115" t="s">
        <v>1438</v>
      </c>
    </row>
    <row r="1170" spans="1:9">
      <c r="A1170" s="1101"/>
      <c r="B1170" s="1110"/>
      <c r="C1170" s="1113"/>
      <c r="D1170" s="1113"/>
      <c r="E1170" s="1113"/>
      <c r="F1170" s="1116"/>
      <c r="G1170" s="859" t="s">
        <v>165</v>
      </c>
      <c r="H1170" s="1116"/>
    </row>
    <row r="1171" spans="1:9">
      <c r="A1171" s="1102"/>
      <c r="B1171" s="1111"/>
      <c r="C1171" s="1114"/>
      <c r="D1171" s="1114"/>
      <c r="E1171" s="1114"/>
      <c r="F1171" s="1117"/>
      <c r="G1171" s="860" t="s">
        <v>134</v>
      </c>
      <c r="H1171" s="1117"/>
    </row>
    <row r="1172" spans="1:9">
      <c r="A1172" s="307" t="s">
        <v>250</v>
      </c>
      <c r="B1172" s="261">
        <f>SUM(B1150:B1171)</f>
        <v>1678618.44</v>
      </c>
      <c r="C1172" s="261">
        <f>SUM(C1150:C1171)</f>
        <v>1478661.94</v>
      </c>
      <c r="D1172" s="261">
        <f>SUM(D1150:D1171)</f>
        <v>1427860.8599999999</v>
      </c>
      <c r="E1172" s="261">
        <f>SUM(E1150:E1167)</f>
        <v>9069335.1400000006</v>
      </c>
      <c r="F1172" s="261">
        <f>SUM(F1150:F1167)</f>
        <v>10031076</v>
      </c>
      <c r="G1172" s="300">
        <f>SUM(H1172-F1172)*100/F1172</f>
        <v>5.6481079397663816</v>
      </c>
      <c r="H1172" s="261">
        <f>SUM(H1150:H1164)</f>
        <v>10597642</v>
      </c>
    </row>
    <row r="1173" spans="1:9">
      <c r="A1173" s="831" t="s">
        <v>251</v>
      </c>
      <c r="B1173" s="261">
        <f>SUM(B1172)</f>
        <v>1678618.44</v>
      </c>
      <c r="C1173" s="261">
        <f>SUM(C1172)</f>
        <v>1478661.94</v>
      </c>
      <c r="D1173" s="261">
        <f>SUM(D1172)</f>
        <v>1427860.8599999999</v>
      </c>
      <c r="E1173" s="261">
        <f>SUM(E1172)</f>
        <v>9069335.1400000006</v>
      </c>
      <c r="F1173" s="261">
        <f>SUM(F1172)</f>
        <v>10031076</v>
      </c>
      <c r="G1173" s="300">
        <f>SUM(H1173-F1173)*100/F1173</f>
        <v>5.6481079397663816</v>
      </c>
      <c r="H1173" s="261">
        <f>SUM(H1172)</f>
        <v>10597642</v>
      </c>
    </row>
    <row r="1174" spans="1:9" ht="24.75" thickBot="1">
      <c r="A1174" s="284" t="s">
        <v>252</v>
      </c>
      <c r="B1174" s="278">
        <f>SUM(B305,B412,B570,B718,B752,B953,B1005,B1080,B1126,B1173,B1137)</f>
        <v>29956251.390000001</v>
      </c>
      <c r="C1174" s="278">
        <f>SUM(C305,C412,C570,C718,C752,C953,C1005,C1080,C1126,C1173,C1137)</f>
        <v>27688957.27</v>
      </c>
      <c r="D1174" s="278">
        <f>SUM(D305,D412,D570,D718,D752,D953,D1005,D1080,D1126,D1137,D1173)</f>
        <v>29758531.219999999</v>
      </c>
      <c r="E1174" s="278">
        <f>SUM(E305,E412,E570,E718,E752,E953,E1005,E1080,E1126,E1173,E1137)</f>
        <v>39132929.009999998</v>
      </c>
      <c r="F1174" s="278">
        <f>SUM(F305,F412,F570,F718,F752,F953,F1005,F1080,F1126,F1137,F1173)</f>
        <v>44962040</v>
      </c>
      <c r="G1174" s="438">
        <f>SUM(H1174-F1174)*100/F1174</f>
        <v>-5.0482140045247057</v>
      </c>
      <c r="H1174" s="278">
        <f>SUM(H305,H412,H570,H718,H752,H953,H1005,H1080,H1126,H1137,H1173)</f>
        <v>42692260</v>
      </c>
    </row>
    <row r="1175" spans="1:9" ht="24.75" thickTop="1">
      <c r="A1175" s="16"/>
      <c r="B1175" s="302"/>
      <c r="C1175" s="302"/>
      <c r="D1175" s="302"/>
      <c r="E1175" s="302"/>
      <c r="F1175" s="302"/>
      <c r="G1175" s="302"/>
      <c r="H1175" s="302"/>
      <c r="I1175" s="318"/>
    </row>
    <row r="1176" spans="1:9">
      <c r="A1176" s="16"/>
      <c r="B1176" s="302"/>
      <c r="C1176" s="302"/>
      <c r="D1176" s="302"/>
      <c r="E1176" s="302"/>
      <c r="F1176" s="302"/>
      <c r="G1176" s="302"/>
      <c r="H1176" s="302"/>
      <c r="I1176" s="16"/>
    </row>
    <row r="1177" spans="1:9">
      <c r="A1177" s="16"/>
      <c r="B1177" s="302"/>
      <c r="C1177" s="302"/>
      <c r="D1177" s="302"/>
      <c r="E1177" s="302"/>
      <c r="F1177" s="302"/>
      <c r="G1177" s="302"/>
      <c r="H1177" s="302"/>
      <c r="I1177" s="16"/>
    </row>
    <row r="1178" spans="1:9">
      <c r="A1178" s="16"/>
      <c r="B1178" s="302"/>
      <c r="C1178" s="302"/>
      <c r="D1178" s="302"/>
      <c r="E1178" s="302"/>
      <c r="F1178" s="302"/>
      <c r="G1178" s="302"/>
      <c r="H1178" s="302"/>
      <c r="I1178" s="16"/>
    </row>
    <row r="1179" spans="1:9">
      <c r="A1179" s="16"/>
      <c r="B1179" s="302"/>
      <c r="C1179" s="302"/>
      <c r="D1179" s="302"/>
      <c r="E1179" s="302"/>
      <c r="F1179" s="302"/>
      <c r="G1179" s="302"/>
      <c r="H1179" s="302"/>
      <c r="I1179" s="16"/>
    </row>
    <row r="1180" spans="1:9">
      <c r="A1180" s="16"/>
      <c r="B1180" s="302"/>
      <c r="C1180" s="302"/>
      <c r="D1180" s="302"/>
      <c r="E1180" s="302"/>
      <c r="F1180" s="302"/>
      <c r="G1180" s="302"/>
      <c r="H1180" s="302"/>
      <c r="I1180" s="16"/>
    </row>
    <row r="1181" spans="1:9">
      <c r="A1181" s="16"/>
      <c r="B1181" s="302"/>
      <c r="C1181" s="302"/>
      <c r="D1181" s="302"/>
      <c r="E1181" s="302"/>
      <c r="F1181" s="302"/>
      <c r="G1181" s="302"/>
      <c r="H1181" s="302"/>
      <c r="I1181" s="16"/>
    </row>
    <row r="1182" spans="1:9">
      <c r="A1182" s="16"/>
      <c r="B1182" s="302"/>
      <c r="C1182" s="302"/>
      <c r="D1182" s="302"/>
      <c r="E1182" s="302"/>
      <c r="F1182" s="302"/>
      <c r="G1182" s="302"/>
      <c r="H1182" s="302"/>
      <c r="I1182" s="16"/>
    </row>
    <row r="1183" spans="1:9">
      <c r="A1183" s="16"/>
      <c r="B1183" s="302"/>
      <c r="C1183" s="302"/>
      <c r="D1183" s="302"/>
      <c r="E1183" s="302"/>
      <c r="F1183" s="302"/>
      <c r="G1183" s="302"/>
      <c r="H1183" s="302"/>
      <c r="I1183" s="16"/>
    </row>
    <row r="1184" spans="1:9">
      <c r="A1184" s="16"/>
      <c r="B1184" s="16"/>
      <c r="C1184" s="16"/>
      <c r="D1184" s="16"/>
      <c r="E1184" s="16"/>
      <c r="F1184" s="302"/>
      <c r="G1184" s="16"/>
      <c r="H1184" s="302"/>
      <c r="I1184" s="16"/>
    </row>
    <row r="1185" spans="1:9">
      <c r="A1185" s="16"/>
      <c r="B1185" s="16"/>
      <c r="C1185" s="16"/>
      <c r="D1185" s="16"/>
      <c r="E1185" s="16"/>
      <c r="F1185" s="302"/>
      <c r="G1185" s="16"/>
      <c r="H1185" s="302"/>
      <c r="I1185" s="16"/>
    </row>
    <row r="1186" spans="1:9">
      <c r="A1186" s="16"/>
      <c r="B1186" s="16"/>
      <c r="C1186" s="16"/>
      <c r="D1186" s="16"/>
      <c r="E1186" s="16"/>
      <c r="F1186" s="302"/>
      <c r="G1186" s="16"/>
      <c r="H1186" s="302"/>
      <c r="I1186" s="16"/>
    </row>
    <row r="1187" spans="1:9">
      <c r="A1187" s="16"/>
      <c r="B1187" s="16"/>
      <c r="C1187" s="16"/>
      <c r="D1187" s="16"/>
      <c r="E1187" s="16"/>
      <c r="F1187" s="302"/>
      <c r="G1187" s="16"/>
      <c r="H1187" s="302"/>
      <c r="I1187" s="16"/>
    </row>
    <row r="1188" spans="1:9">
      <c r="A1188" s="16"/>
      <c r="B1188" s="16"/>
      <c r="C1188" s="16"/>
      <c r="D1188" s="16"/>
      <c r="E1188" s="16"/>
      <c r="F1188" s="16"/>
      <c r="G1188" s="16"/>
      <c r="H1188" s="16"/>
      <c r="I1188" s="16"/>
    </row>
    <row r="1189" spans="1:9">
      <c r="A1189" s="199"/>
      <c r="B1189" s="199"/>
      <c r="C1189" s="199"/>
      <c r="D1189" s="199"/>
      <c r="E1189" s="199"/>
      <c r="F1189" s="199"/>
      <c r="G1189" s="199"/>
      <c r="H1189" s="199"/>
      <c r="I1189" s="199"/>
    </row>
  </sheetData>
  <mergeCells count="463">
    <mergeCell ref="A730:A733"/>
    <mergeCell ref="B730:E730"/>
    <mergeCell ref="F730:H730"/>
    <mergeCell ref="B731:B733"/>
    <mergeCell ref="C731:C733"/>
    <mergeCell ref="D731:D733"/>
    <mergeCell ref="E731:E733"/>
    <mergeCell ref="F731:F733"/>
    <mergeCell ref="H731:H733"/>
    <mergeCell ref="A1074:A1077"/>
    <mergeCell ref="B1074:E1074"/>
    <mergeCell ref="F1074:H1074"/>
    <mergeCell ref="B1075:B1077"/>
    <mergeCell ref="C1075:C1077"/>
    <mergeCell ref="D1075:D1077"/>
    <mergeCell ref="E1075:E1077"/>
    <mergeCell ref="F1075:F1077"/>
    <mergeCell ref="H1075:H1077"/>
    <mergeCell ref="A136:A139"/>
    <mergeCell ref="B136:E136"/>
    <mergeCell ref="F136:H136"/>
    <mergeCell ref="B137:B139"/>
    <mergeCell ref="C137:C139"/>
    <mergeCell ref="D137:D139"/>
    <mergeCell ref="E137:E139"/>
    <mergeCell ref="F137:F139"/>
    <mergeCell ref="H137:H139"/>
    <mergeCell ref="A111:A114"/>
    <mergeCell ref="B111:E111"/>
    <mergeCell ref="F111:H111"/>
    <mergeCell ref="B112:B114"/>
    <mergeCell ref="C112:C114"/>
    <mergeCell ref="D112:D114"/>
    <mergeCell ref="E112:E114"/>
    <mergeCell ref="F112:F114"/>
    <mergeCell ref="H112:H114"/>
    <mergeCell ref="A94:A97"/>
    <mergeCell ref="B94:E94"/>
    <mergeCell ref="F94:H94"/>
    <mergeCell ref="B95:B97"/>
    <mergeCell ref="C95:C97"/>
    <mergeCell ref="D95:D97"/>
    <mergeCell ref="E95:E97"/>
    <mergeCell ref="F95:F97"/>
    <mergeCell ref="H95:H97"/>
    <mergeCell ref="A1119:A1122"/>
    <mergeCell ref="B1119:E1119"/>
    <mergeCell ref="F1119:H1119"/>
    <mergeCell ref="B1120:B1122"/>
    <mergeCell ref="C1120:C1122"/>
    <mergeCell ref="D1120:D1122"/>
    <mergeCell ref="E1120:E1122"/>
    <mergeCell ref="F1120:F1122"/>
    <mergeCell ref="H1120:H1122"/>
    <mergeCell ref="D707:D709"/>
    <mergeCell ref="E707:E709"/>
    <mergeCell ref="F707:F709"/>
    <mergeCell ref="H707:H709"/>
    <mergeCell ref="A682:A685"/>
    <mergeCell ref="B682:E682"/>
    <mergeCell ref="F682:H682"/>
    <mergeCell ref="B683:B685"/>
    <mergeCell ref="C683:C685"/>
    <mergeCell ref="D683:D685"/>
    <mergeCell ref="E683:E685"/>
    <mergeCell ref="F683:F685"/>
    <mergeCell ref="H683:H685"/>
    <mergeCell ref="A706:A709"/>
    <mergeCell ref="B706:E706"/>
    <mergeCell ref="F706:H706"/>
    <mergeCell ref="B707:B709"/>
    <mergeCell ref="C707:C709"/>
    <mergeCell ref="A564:A567"/>
    <mergeCell ref="B564:E564"/>
    <mergeCell ref="F564:H564"/>
    <mergeCell ref="B565:B567"/>
    <mergeCell ref="C565:C567"/>
    <mergeCell ref="D565:D567"/>
    <mergeCell ref="E565:E567"/>
    <mergeCell ref="F565:F567"/>
    <mergeCell ref="H565:H567"/>
    <mergeCell ref="F520:H520"/>
    <mergeCell ref="B521:B523"/>
    <mergeCell ref="C521:C523"/>
    <mergeCell ref="D521:D523"/>
    <mergeCell ref="E521:E523"/>
    <mergeCell ref="F521:F523"/>
    <mergeCell ref="H521:H523"/>
    <mergeCell ref="A545:A548"/>
    <mergeCell ref="B545:E545"/>
    <mergeCell ref="F545:H545"/>
    <mergeCell ref="B546:B548"/>
    <mergeCell ref="C546:C548"/>
    <mergeCell ref="D546:D548"/>
    <mergeCell ref="E546:E548"/>
    <mergeCell ref="F546:F548"/>
    <mergeCell ref="H546:H548"/>
    <mergeCell ref="F452:H452"/>
    <mergeCell ref="B453:B455"/>
    <mergeCell ref="F283:H283"/>
    <mergeCell ref="B284:B286"/>
    <mergeCell ref="C284:C286"/>
    <mergeCell ref="D284:D286"/>
    <mergeCell ref="E284:E286"/>
    <mergeCell ref="F284:F286"/>
    <mergeCell ref="H284:H286"/>
    <mergeCell ref="E453:E455"/>
    <mergeCell ref="F453:F455"/>
    <mergeCell ref="H453:H455"/>
    <mergeCell ref="B377:E377"/>
    <mergeCell ref="F377:H377"/>
    <mergeCell ref="B378:B380"/>
    <mergeCell ref="C378:C380"/>
    <mergeCell ref="H404:H406"/>
    <mergeCell ref="C404:C406"/>
    <mergeCell ref="D404:D406"/>
    <mergeCell ref="E404:E406"/>
    <mergeCell ref="F404:F406"/>
    <mergeCell ref="A162:A165"/>
    <mergeCell ref="B162:E162"/>
    <mergeCell ref="F162:H162"/>
    <mergeCell ref="B163:B165"/>
    <mergeCell ref="C163:C165"/>
    <mergeCell ref="B187:B189"/>
    <mergeCell ref="C187:C189"/>
    <mergeCell ref="F661:H661"/>
    <mergeCell ref="B662:B664"/>
    <mergeCell ref="C662:C664"/>
    <mergeCell ref="D662:D664"/>
    <mergeCell ref="E662:E664"/>
    <mergeCell ref="F662:F664"/>
    <mergeCell ref="H662:H664"/>
    <mergeCell ref="H590:H592"/>
    <mergeCell ref="H638:H640"/>
    <mergeCell ref="C453:C455"/>
    <mergeCell ref="D453:D455"/>
    <mergeCell ref="F163:F165"/>
    <mergeCell ref="H163:H165"/>
    <mergeCell ref="A428:A431"/>
    <mergeCell ref="B428:E428"/>
    <mergeCell ref="F428:H428"/>
    <mergeCell ref="B429:B431"/>
    <mergeCell ref="A210:A213"/>
    <mergeCell ref="B210:E210"/>
    <mergeCell ref="F210:H210"/>
    <mergeCell ref="B211:B213"/>
    <mergeCell ref="C211:C213"/>
    <mergeCell ref="D211:D213"/>
    <mergeCell ref="E211:E213"/>
    <mergeCell ref="F211:F213"/>
    <mergeCell ref="H211:H213"/>
    <mergeCell ref="F236:H236"/>
    <mergeCell ref="B237:B239"/>
    <mergeCell ref="C237:C239"/>
    <mergeCell ref="D237:D239"/>
    <mergeCell ref="E237:E239"/>
    <mergeCell ref="F237:F239"/>
    <mergeCell ref="H237:H239"/>
    <mergeCell ref="A309:A312"/>
    <mergeCell ref="B309:E309"/>
    <mergeCell ref="F309:H309"/>
    <mergeCell ref="B310:B312"/>
    <mergeCell ref="C310:C312"/>
    <mergeCell ref="D310:D312"/>
    <mergeCell ref="E310:E312"/>
    <mergeCell ref="F310:F312"/>
    <mergeCell ref="H310:H312"/>
    <mergeCell ref="A283:A286"/>
    <mergeCell ref="B283:E283"/>
    <mergeCell ref="A236:A239"/>
    <mergeCell ref="B236:E236"/>
    <mergeCell ref="A1168:A1171"/>
    <mergeCell ref="B1168:E1168"/>
    <mergeCell ref="F1168:H1168"/>
    <mergeCell ref="B1169:B1171"/>
    <mergeCell ref="C1169:C1171"/>
    <mergeCell ref="D1169:D1171"/>
    <mergeCell ref="E1169:E1171"/>
    <mergeCell ref="F1169:F1171"/>
    <mergeCell ref="H1169:H1171"/>
    <mergeCell ref="A334:A337"/>
    <mergeCell ref="B334:E334"/>
    <mergeCell ref="F334:H334"/>
    <mergeCell ref="B335:B337"/>
    <mergeCell ref="C335:C337"/>
    <mergeCell ref="D335:D337"/>
    <mergeCell ref="E335:E337"/>
    <mergeCell ref="F335:F337"/>
    <mergeCell ref="H335:H337"/>
    <mergeCell ref="A477:A480"/>
    <mergeCell ref="B477:E477"/>
    <mergeCell ref="F477:H477"/>
    <mergeCell ref="B478:B480"/>
    <mergeCell ref="C478:C480"/>
    <mergeCell ref="A357:A360"/>
    <mergeCell ref="B357:E357"/>
    <mergeCell ref="F357:H357"/>
    <mergeCell ref="B358:B360"/>
    <mergeCell ref="C358:C360"/>
    <mergeCell ref="C429:C431"/>
    <mergeCell ref="D429:D431"/>
    <mergeCell ref="E429:E431"/>
    <mergeCell ref="F429:F431"/>
    <mergeCell ref="H429:H431"/>
    <mergeCell ref="A377:A380"/>
    <mergeCell ref="D378:D380"/>
    <mergeCell ref="E378:E380"/>
    <mergeCell ref="F378:F380"/>
    <mergeCell ref="H378:H380"/>
    <mergeCell ref="A403:A406"/>
    <mergeCell ref="B403:E403"/>
    <mergeCell ref="F403:H403"/>
    <mergeCell ref="B404:B406"/>
    <mergeCell ref="E6:E8"/>
    <mergeCell ref="F6:F8"/>
    <mergeCell ref="H6:H8"/>
    <mergeCell ref="D27:D29"/>
    <mergeCell ref="E27:E29"/>
    <mergeCell ref="A452:A455"/>
    <mergeCell ref="B452:E452"/>
    <mergeCell ref="A1144:A1147"/>
    <mergeCell ref="B1144:E1144"/>
    <mergeCell ref="F1144:H1144"/>
    <mergeCell ref="B1145:B1147"/>
    <mergeCell ref="C1145:C1147"/>
    <mergeCell ref="D1145:D1147"/>
    <mergeCell ref="E1145:E1147"/>
    <mergeCell ref="F1145:F1147"/>
    <mergeCell ref="H1145:H1147"/>
    <mergeCell ref="A589:A592"/>
    <mergeCell ref="B589:E589"/>
    <mergeCell ref="F589:H589"/>
    <mergeCell ref="B590:B592"/>
    <mergeCell ref="C590:C592"/>
    <mergeCell ref="D590:D592"/>
    <mergeCell ref="E590:E592"/>
    <mergeCell ref="F590:F592"/>
    <mergeCell ref="A74:A77"/>
    <mergeCell ref="B74:E74"/>
    <mergeCell ref="F74:H74"/>
    <mergeCell ref="B75:B77"/>
    <mergeCell ref="C75:C77"/>
    <mergeCell ref="D75:D77"/>
    <mergeCell ref="E75:E77"/>
    <mergeCell ref="A1:H1"/>
    <mergeCell ref="A2:H2"/>
    <mergeCell ref="A3:H3"/>
    <mergeCell ref="A4:H4"/>
    <mergeCell ref="A5:A8"/>
    <mergeCell ref="B5:E5"/>
    <mergeCell ref="F27:F29"/>
    <mergeCell ref="H27:H29"/>
    <mergeCell ref="A26:A29"/>
    <mergeCell ref="B26:E26"/>
    <mergeCell ref="F26:H26"/>
    <mergeCell ref="B27:B29"/>
    <mergeCell ref="C27:C29"/>
    <mergeCell ref="F5:H5"/>
    <mergeCell ref="B6:B8"/>
    <mergeCell ref="C6:C8"/>
    <mergeCell ref="D6:D8"/>
    <mergeCell ref="A50:A53"/>
    <mergeCell ref="B50:E50"/>
    <mergeCell ref="F50:H50"/>
    <mergeCell ref="B51:B53"/>
    <mergeCell ref="C51:C53"/>
    <mergeCell ref="D51:D53"/>
    <mergeCell ref="E51:E53"/>
    <mergeCell ref="F51:F53"/>
    <mergeCell ref="H51:H53"/>
    <mergeCell ref="F75:F77"/>
    <mergeCell ref="H75:H77"/>
    <mergeCell ref="D358:D360"/>
    <mergeCell ref="E358:E360"/>
    <mergeCell ref="F358:F360"/>
    <mergeCell ref="H358:H360"/>
    <mergeCell ref="A258:A261"/>
    <mergeCell ref="B258:E258"/>
    <mergeCell ref="F258:H258"/>
    <mergeCell ref="B259:B261"/>
    <mergeCell ref="C259:C261"/>
    <mergeCell ref="D259:D261"/>
    <mergeCell ref="E259:E261"/>
    <mergeCell ref="F259:F261"/>
    <mergeCell ref="H259:H261"/>
    <mergeCell ref="A186:A189"/>
    <mergeCell ref="B186:E186"/>
    <mergeCell ref="F186:H186"/>
    <mergeCell ref="D187:D189"/>
    <mergeCell ref="E187:E189"/>
    <mergeCell ref="F187:F189"/>
    <mergeCell ref="H187:H189"/>
    <mergeCell ref="D163:D165"/>
    <mergeCell ref="E163:E165"/>
    <mergeCell ref="D478:D480"/>
    <mergeCell ref="E478:E480"/>
    <mergeCell ref="F478:F480"/>
    <mergeCell ref="H478:H480"/>
    <mergeCell ref="A612:A615"/>
    <mergeCell ref="B612:E612"/>
    <mergeCell ref="F612:H612"/>
    <mergeCell ref="B613:B615"/>
    <mergeCell ref="C613:C615"/>
    <mergeCell ref="D613:D615"/>
    <mergeCell ref="E613:E615"/>
    <mergeCell ref="F613:F615"/>
    <mergeCell ref="H613:H615"/>
    <mergeCell ref="A497:A500"/>
    <mergeCell ref="B497:E497"/>
    <mergeCell ref="F497:H497"/>
    <mergeCell ref="B498:B500"/>
    <mergeCell ref="C498:C500"/>
    <mergeCell ref="D498:D500"/>
    <mergeCell ref="E498:E500"/>
    <mergeCell ref="F498:F500"/>
    <mergeCell ref="H498:H500"/>
    <mergeCell ref="A520:A523"/>
    <mergeCell ref="B520:E520"/>
    <mergeCell ref="A637:A640"/>
    <mergeCell ref="B637:E637"/>
    <mergeCell ref="F637:H637"/>
    <mergeCell ref="B638:B640"/>
    <mergeCell ref="C638:C640"/>
    <mergeCell ref="D638:D640"/>
    <mergeCell ref="E638:E640"/>
    <mergeCell ref="F638:F640"/>
    <mergeCell ref="A801:A804"/>
    <mergeCell ref="B801:E801"/>
    <mergeCell ref="F801:H801"/>
    <mergeCell ref="B802:B804"/>
    <mergeCell ref="C802:C804"/>
    <mergeCell ref="D802:D804"/>
    <mergeCell ref="E802:E804"/>
    <mergeCell ref="F802:F804"/>
    <mergeCell ref="H802:H804"/>
    <mergeCell ref="F779:F781"/>
    <mergeCell ref="H779:H781"/>
    <mergeCell ref="H754:H756"/>
    <mergeCell ref="A661:A664"/>
    <mergeCell ref="B661:E661"/>
    <mergeCell ref="A753:A756"/>
    <mergeCell ref="B753:E753"/>
    <mergeCell ref="A851:A854"/>
    <mergeCell ref="B851:E851"/>
    <mergeCell ref="F851:H851"/>
    <mergeCell ref="B852:B854"/>
    <mergeCell ref="C852:C854"/>
    <mergeCell ref="D852:D854"/>
    <mergeCell ref="E852:E854"/>
    <mergeCell ref="F852:F854"/>
    <mergeCell ref="H852:H854"/>
    <mergeCell ref="A874:A877"/>
    <mergeCell ref="A939:A942"/>
    <mergeCell ref="B939:E939"/>
    <mergeCell ref="F939:H939"/>
    <mergeCell ref="B940:B942"/>
    <mergeCell ref="C940:C942"/>
    <mergeCell ref="D940:D942"/>
    <mergeCell ref="E940:E942"/>
    <mergeCell ref="F940:F942"/>
    <mergeCell ref="H940:H942"/>
    <mergeCell ref="B874:E874"/>
    <mergeCell ref="F874:H874"/>
    <mergeCell ref="B875:B877"/>
    <mergeCell ref="C875:C877"/>
    <mergeCell ref="D875:D877"/>
    <mergeCell ref="E875:E877"/>
    <mergeCell ref="F875:F877"/>
    <mergeCell ref="H875:H877"/>
    <mergeCell ref="B893:E893"/>
    <mergeCell ref="F893:H893"/>
    <mergeCell ref="B894:B896"/>
    <mergeCell ref="C894:C896"/>
    <mergeCell ref="D894:D896"/>
    <mergeCell ref="E894:E896"/>
    <mergeCell ref="A893:A896"/>
    <mergeCell ref="A914:A917"/>
    <mergeCell ref="B914:E914"/>
    <mergeCell ref="F914:H914"/>
    <mergeCell ref="B915:B917"/>
    <mergeCell ref="C915:C917"/>
    <mergeCell ref="D915:D917"/>
    <mergeCell ref="E915:E917"/>
    <mergeCell ref="F915:F917"/>
    <mergeCell ref="H915:H917"/>
    <mergeCell ref="F894:F896"/>
    <mergeCell ref="H894:H896"/>
    <mergeCell ref="A964:A967"/>
    <mergeCell ref="B964:E964"/>
    <mergeCell ref="F964:H964"/>
    <mergeCell ref="B965:B967"/>
    <mergeCell ref="C965:C967"/>
    <mergeCell ref="D965:D967"/>
    <mergeCell ref="E965:E967"/>
    <mergeCell ref="F965:F967"/>
    <mergeCell ref="H965:H967"/>
    <mergeCell ref="A1010:A1013"/>
    <mergeCell ref="A987:A990"/>
    <mergeCell ref="B987:E987"/>
    <mergeCell ref="F987:H987"/>
    <mergeCell ref="B988:B990"/>
    <mergeCell ref="C988:C990"/>
    <mergeCell ref="D988:D990"/>
    <mergeCell ref="E988:E990"/>
    <mergeCell ref="F988:F990"/>
    <mergeCell ref="H988:H990"/>
    <mergeCell ref="B1010:E1010"/>
    <mergeCell ref="F1010:H1010"/>
    <mergeCell ref="B1011:B1013"/>
    <mergeCell ref="C1011:C1013"/>
    <mergeCell ref="D1011:D1013"/>
    <mergeCell ref="E1011:E1013"/>
    <mergeCell ref="F1011:F1013"/>
    <mergeCell ref="H1011:H1013"/>
    <mergeCell ref="A1096:A1099"/>
    <mergeCell ref="B1096:E1096"/>
    <mergeCell ref="F1096:H1096"/>
    <mergeCell ref="B1097:B1099"/>
    <mergeCell ref="C1097:C1099"/>
    <mergeCell ref="D1097:D1099"/>
    <mergeCell ref="E1097:E1099"/>
    <mergeCell ref="F1097:F1099"/>
    <mergeCell ref="H1097:H1099"/>
    <mergeCell ref="F753:H753"/>
    <mergeCell ref="B754:B756"/>
    <mergeCell ref="C754:C756"/>
    <mergeCell ref="D754:D756"/>
    <mergeCell ref="E754:E756"/>
    <mergeCell ref="F754:F756"/>
    <mergeCell ref="A826:A829"/>
    <mergeCell ref="B826:E826"/>
    <mergeCell ref="F826:H826"/>
    <mergeCell ref="B827:B829"/>
    <mergeCell ref="C827:C829"/>
    <mergeCell ref="D827:D829"/>
    <mergeCell ref="E827:E829"/>
    <mergeCell ref="F827:F829"/>
    <mergeCell ref="H827:H829"/>
    <mergeCell ref="A778:A781"/>
    <mergeCell ref="B778:E778"/>
    <mergeCell ref="F778:H778"/>
    <mergeCell ref="B779:B781"/>
    <mergeCell ref="C779:C781"/>
    <mergeCell ref="D779:D781"/>
    <mergeCell ref="E779:E781"/>
    <mergeCell ref="A1034:A1037"/>
    <mergeCell ref="B1034:E1034"/>
    <mergeCell ref="F1034:H1034"/>
    <mergeCell ref="B1035:B1037"/>
    <mergeCell ref="C1035:C1037"/>
    <mergeCell ref="D1035:D1037"/>
    <mergeCell ref="E1035:E1037"/>
    <mergeCell ref="F1035:F1037"/>
    <mergeCell ref="H1035:H1037"/>
    <mergeCell ref="A1055:A1058"/>
    <mergeCell ref="B1055:E1055"/>
    <mergeCell ref="F1055:H1055"/>
    <mergeCell ref="B1056:B1058"/>
    <mergeCell ref="C1056:C1058"/>
    <mergeCell ref="D1056:D1058"/>
    <mergeCell ref="E1056:E1058"/>
    <mergeCell ref="F1056:F1058"/>
    <mergeCell ref="H1056:H1058"/>
  </mergeCells>
  <printOptions horizontalCentered="1"/>
  <pageMargins left="0.78740157480314965" right="0.39370078740157483" top="1.1811023622047245" bottom="0.59055118110236227" header="0.31496062992125984" footer="0.31496062992125984"/>
  <pageSetup paperSize="9" scale="81" firstPageNumber="33" orientation="landscape" useFirstPageNumber="1" r:id="rId1"/>
  <headerFooter>
    <oddHeader>&amp;R&amp;"Courier New,ธรรมดา"&amp;12</oddHeader>
    <oddFooter>&amp;C&amp;16&amp;P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203"/>
  <sheetViews>
    <sheetView view="pageBreakPreview" zoomScale="150" zoomScaleNormal="150" zoomScaleSheetLayoutView="150" zoomScalePageLayoutView="150" workbookViewId="0">
      <selection activeCell="C837" sqref="C837"/>
    </sheetView>
  </sheetViews>
  <sheetFormatPr defaultRowHeight="23.25"/>
  <cols>
    <col min="1" max="1" width="5.85546875" style="402" customWidth="1"/>
    <col min="2" max="5" width="9.140625" style="402"/>
    <col min="6" max="6" width="14.42578125" style="402" customWidth="1"/>
    <col min="7" max="7" width="9.28515625" style="406" customWidth="1"/>
    <col min="8" max="8" width="24.42578125" style="407" customWidth="1"/>
    <col min="9" max="9" width="6.140625" style="402" customWidth="1"/>
    <col min="10" max="10" width="3.85546875" style="396" hidden="1" customWidth="1"/>
    <col min="11" max="11" width="17.42578125" style="396" bestFit="1" customWidth="1"/>
    <col min="12" max="12" width="16" style="397" bestFit="1" customWidth="1"/>
    <col min="13" max="16384" width="9.140625" style="396"/>
  </cols>
  <sheetData>
    <row r="1" spans="1:12">
      <c r="A1" s="1126" t="s">
        <v>95</v>
      </c>
      <c r="B1" s="1126"/>
      <c r="C1" s="1126"/>
      <c r="D1" s="1126"/>
      <c r="E1" s="1126"/>
      <c r="F1" s="1126"/>
      <c r="G1" s="1126"/>
      <c r="H1" s="1126"/>
      <c r="I1" s="1126"/>
    </row>
    <row r="2" spans="1:12">
      <c r="A2" s="1126" t="s">
        <v>1396</v>
      </c>
      <c r="B2" s="1126"/>
      <c r="C2" s="1126"/>
      <c r="D2" s="1126"/>
      <c r="E2" s="1126"/>
      <c r="F2" s="1126"/>
      <c r="G2" s="1126"/>
      <c r="H2" s="1126"/>
      <c r="I2" s="1126"/>
    </row>
    <row r="3" spans="1:12">
      <c r="A3" s="1126" t="s">
        <v>145</v>
      </c>
      <c r="B3" s="1126"/>
      <c r="C3" s="1126"/>
      <c r="D3" s="1126"/>
      <c r="E3" s="1126"/>
      <c r="F3" s="1126"/>
      <c r="G3" s="1126"/>
      <c r="H3" s="1126"/>
      <c r="I3" s="1126"/>
    </row>
    <row r="4" spans="1:12">
      <c r="A4" s="1126" t="s">
        <v>150</v>
      </c>
      <c r="B4" s="1126"/>
      <c r="C4" s="1126"/>
      <c r="D4" s="1126"/>
      <c r="E4" s="1126"/>
      <c r="F4" s="1126"/>
      <c r="G4" s="1126"/>
      <c r="H4" s="1126"/>
      <c r="I4" s="1126"/>
    </row>
    <row r="5" spans="1:12" s="400" customFormat="1" ht="24.75" customHeight="1">
      <c r="A5" s="398" t="s">
        <v>115</v>
      </c>
      <c r="B5" s="398"/>
      <c r="C5" s="398"/>
      <c r="D5" s="398"/>
      <c r="E5" s="398"/>
      <c r="F5" s="398"/>
      <c r="G5" s="395" t="s">
        <v>2</v>
      </c>
      <c r="H5" s="399">
        <f>SUM(H7+แผนงานรักษาความสงบภายใน!H1+แผนงานการศึกษา!H1+แผนงานสาธารณสุข!H1+แผนงานสังคมสงเคราะห์!H1+แผนงานเคหะและชุมชน!H1+แผนงานสร้างความเข้มแข็งของชุมชน!H1+แผนงานศาสนาวัฒนธรรมและนันทนาการ!H1+แผนงานการเกษตร!H1+แผนงานการพาณิชย์!H1+แผนงานงบกลาง!H1)</f>
        <v>42692260</v>
      </c>
      <c r="I5" s="398" t="s">
        <v>6</v>
      </c>
      <c r="L5" s="401"/>
    </row>
    <row r="6" spans="1:12" s="400" customFormat="1" ht="24.75" customHeight="1">
      <c r="A6" s="398" t="s">
        <v>203</v>
      </c>
      <c r="B6" s="398"/>
      <c r="C6" s="398"/>
      <c r="D6" s="398"/>
      <c r="E6" s="398"/>
      <c r="F6" s="398"/>
      <c r="G6" s="395"/>
      <c r="H6" s="399"/>
      <c r="I6" s="398"/>
      <c r="L6" s="401"/>
    </row>
    <row r="7" spans="1:12" s="400" customFormat="1" ht="23.25" customHeight="1">
      <c r="A7" s="398" t="s">
        <v>58</v>
      </c>
      <c r="B7" s="398"/>
      <c r="C7" s="398"/>
      <c r="D7" s="398"/>
      <c r="E7" s="398"/>
      <c r="F7" s="402"/>
      <c r="G7" s="395" t="s">
        <v>1</v>
      </c>
      <c r="H7" s="399">
        <f>SUM(H8,H748,H847)</f>
        <v>13233378</v>
      </c>
      <c r="I7" s="398" t="s">
        <v>30</v>
      </c>
      <c r="L7" s="401"/>
    </row>
    <row r="8" spans="1:12" s="400" customFormat="1" ht="23.25" customHeight="1">
      <c r="A8" s="398" t="s">
        <v>73</v>
      </c>
      <c r="B8" s="398"/>
      <c r="C8" s="398"/>
      <c r="D8" s="398"/>
      <c r="E8" s="398"/>
      <c r="F8" s="402"/>
      <c r="G8" s="395" t="s">
        <v>1</v>
      </c>
      <c r="H8" s="399">
        <f>SUM(H9,H155,H700)</f>
        <v>9658313</v>
      </c>
      <c r="I8" s="398" t="s">
        <v>30</v>
      </c>
      <c r="L8" s="401"/>
    </row>
    <row r="9" spans="1:12" s="400" customFormat="1" ht="21.75">
      <c r="A9" s="398" t="s">
        <v>54</v>
      </c>
      <c r="B9" s="398"/>
      <c r="C9" s="398"/>
      <c r="D9" s="398"/>
      <c r="E9" s="398"/>
      <c r="F9" s="398"/>
      <c r="G9" s="395" t="s">
        <v>1</v>
      </c>
      <c r="H9" s="399">
        <f>SUM(H11,H72)</f>
        <v>6372660</v>
      </c>
      <c r="I9" s="398" t="s">
        <v>30</v>
      </c>
      <c r="L9" s="401"/>
    </row>
    <row r="10" spans="1:12" s="400" customFormat="1" ht="21.75">
      <c r="A10" s="398" t="s">
        <v>389</v>
      </c>
      <c r="B10" s="398"/>
      <c r="C10" s="398"/>
      <c r="D10" s="398"/>
      <c r="E10" s="398"/>
      <c r="F10" s="398"/>
      <c r="G10" s="395"/>
      <c r="H10" s="399"/>
      <c r="I10" s="398"/>
      <c r="L10" s="401"/>
    </row>
    <row r="11" spans="1:12" s="400" customFormat="1" ht="21.75">
      <c r="A11" s="398" t="s">
        <v>131</v>
      </c>
      <c r="B11" s="398"/>
      <c r="C11" s="398"/>
      <c r="D11" s="398"/>
      <c r="E11" s="398"/>
      <c r="F11" s="398"/>
      <c r="G11" s="395" t="s">
        <v>1</v>
      </c>
      <c r="H11" s="399">
        <f>SUM(H12,H23,H36,H46,H57)</f>
        <v>2392800</v>
      </c>
      <c r="I11" s="398" t="s">
        <v>30</v>
      </c>
      <c r="L11" s="401"/>
    </row>
    <row r="12" spans="1:12" s="400" customFormat="1" ht="21.75">
      <c r="A12" s="403" t="s">
        <v>805</v>
      </c>
      <c r="B12" s="403"/>
      <c r="C12" s="403"/>
      <c r="D12" s="403"/>
      <c r="E12" s="403"/>
      <c r="F12" s="398"/>
      <c r="G12" s="395" t="s">
        <v>28</v>
      </c>
      <c r="H12" s="399">
        <f>SUM([2]งด.ผู้บริหารและสมาชิกสภาเทศบาล!$D$14)</f>
        <v>695520</v>
      </c>
      <c r="I12" s="398" t="s">
        <v>30</v>
      </c>
      <c r="L12" s="401"/>
    </row>
    <row r="13" spans="1:12" s="601" customFormat="1">
      <c r="A13" s="602" t="s">
        <v>2152</v>
      </c>
      <c r="B13" s="602"/>
      <c r="C13" s="609"/>
      <c r="D13" s="602"/>
      <c r="E13" s="609"/>
      <c r="F13" s="610"/>
      <c r="G13" s="609"/>
      <c r="H13" s="610"/>
      <c r="L13" s="610"/>
    </row>
    <row r="14" spans="1:12" s="601" customFormat="1">
      <c r="A14" s="602" t="s">
        <v>2154</v>
      </c>
      <c r="B14" s="602"/>
      <c r="C14" s="609"/>
      <c r="D14" s="602"/>
      <c r="E14" s="609"/>
      <c r="F14" s="610"/>
      <c r="G14" s="609"/>
      <c r="H14" s="610"/>
      <c r="L14" s="610"/>
    </row>
    <row r="15" spans="1:12" s="601" customFormat="1">
      <c r="A15" s="602" t="s">
        <v>2153</v>
      </c>
      <c r="B15" s="602"/>
      <c r="C15" s="609"/>
      <c r="D15" s="602"/>
      <c r="E15" s="609"/>
      <c r="F15" s="610"/>
      <c r="G15" s="609"/>
      <c r="H15" s="610"/>
      <c r="L15" s="610"/>
    </row>
    <row r="16" spans="1:12" s="422" customFormat="1" ht="21.75">
      <c r="A16" s="879" t="s">
        <v>1489</v>
      </c>
      <c r="B16" s="879"/>
      <c r="C16" s="879"/>
      <c r="D16" s="879"/>
      <c r="E16" s="879"/>
      <c r="F16" s="879"/>
      <c r="G16" s="872"/>
      <c r="H16" s="904"/>
      <c r="I16" s="879"/>
      <c r="L16" s="876"/>
    </row>
    <row r="17" spans="1:12" s="601" customFormat="1">
      <c r="A17" s="602"/>
      <c r="B17" s="870" t="s">
        <v>1397</v>
      </c>
      <c r="C17" s="609"/>
      <c r="D17" s="602"/>
      <c r="E17" s="609"/>
      <c r="F17" s="610"/>
      <c r="G17" s="609"/>
      <c r="H17" s="610"/>
      <c r="L17" s="610"/>
    </row>
    <row r="18" spans="1:12" s="601" customFormat="1">
      <c r="A18" s="602" t="s">
        <v>2156</v>
      </c>
      <c r="B18" s="602"/>
      <c r="C18" s="609"/>
      <c r="D18" s="602"/>
      <c r="E18" s="609"/>
      <c r="F18" s="610"/>
      <c r="G18" s="609"/>
      <c r="H18" s="610"/>
      <c r="L18" s="610"/>
    </row>
    <row r="19" spans="1:12" s="601" customFormat="1">
      <c r="A19" s="602" t="s">
        <v>2155</v>
      </c>
      <c r="B19" s="602"/>
      <c r="C19" s="609"/>
      <c r="D19" s="602"/>
      <c r="E19" s="609"/>
      <c r="F19" s="610"/>
      <c r="G19" s="609"/>
      <c r="H19" s="610"/>
      <c r="L19" s="610"/>
    </row>
    <row r="20" spans="1:12" s="601" customFormat="1">
      <c r="A20" s="602"/>
      <c r="B20" s="602" t="s">
        <v>1398</v>
      </c>
      <c r="C20" s="609"/>
      <c r="D20" s="602"/>
      <c r="E20" s="609"/>
      <c r="F20" s="610"/>
      <c r="G20" s="609"/>
      <c r="H20" s="610"/>
      <c r="L20" s="610"/>
    </row>
    <row r="21" spans="1:12" s="601" customFormat="1">
      <c r="A21" s="602" t="s">
        <v>1399</v>
      </c>
      <c r="B21" s="602"/>
      <c r="C21" s="609"/>
      <c r="D21" s="602"/>
      <c r="E21" s="609"/>
      <c r="F21" s="610"/>
      <c r="G21" s="609"/>
      <c r="H21" s="610"/>
      <c r="L21" s="610"/>
    </row>
    <row r="22" spans="1:12" s="601" customFormat="1">
      <c r="A22" s="602" t="s">
        <v>1400</v>
      </c>
      <c r="B22" s="602"/>
      <c r="C22" s="609"/>
      <c r="D22" s="602"/>
      <c r="E22" s="609"/>
      <c r="F22" s="610"/>
      <c r="G22" s="609"/>
      <c r="H22" s="610"/>
      <c r="L22" s="610"/>
    </row>
    <row r="23" spans="1:12" s="400" customFormat="1" ht="21.75">
      <c r="A23" s="398" t="s">
        <v>807</v>
      </c>
      <c r="B23" s="398"/>
      <c r="C23" s="398"/>
      <c r="D23" s="398"/>
      <c r="E23" s="398"/>
      <c r="F23" s="398"/>
      <c r="G23" s="395" t="s">
        <v>28</v>
      </c>
      <c r="H23" s="399">
        <f>SUM([2]งด.ผู้บริหารและสมาชิกสภาเทศบาล!$F$14)</f>
        <v>120000</v>
      </c>
      <c r="I23" s="398" t="s">
        <v>30</v>
      </c>
      <c r="L23" s="401"/>
    </row>
    <row r="24" spans="1:12">
      <c r="A24" s="402" t="s">
        <v>1401</v>
      </c>
      <c r="F24" s="406"/>
      <c r="G24" s="407"/>
    </row>
    <row r="25" spans="1:12">
      <c r="A25" s="402" t="s">
        <v>2158</v>
      </c>
    </row>
    <row r="26" spans="1:12">
      <c r="A26" s="402" t="s">
        <v>2157</v>
      </c>
    </row>
    <row r="27" spans="1:12" s="422" customFormat="1" ht="21.75">
      <c r="A27" s="879" t="s">
        <v>1489</v>
      </c>
      <c r="B27" s="879"/>
      <c r="C27" s="879"/>
      <c r="D27" s="879"/>
      <c r="E27" s="879"/>
      <c r="F27" s="879"/>
      <c r="G27" s="872"/>
      <c r="H27" s="904"/>
      <c r="I27" s="879"/>
      <c r="L27" s="876"/>
    </row>
    <row r="28" spans="1:12" s="601" customFormat="1">
      <c r="A28" s="602"/>
      <c r="B28" s="602" t="s">
        <v>1397</v>
      </c>
      <c r="C28" s="609"/>
      <c r="D28" s="602"/>
      <c r="E28" s="609"/>
      <c r="F28" s="610"/>
      <c r="G28" s="609"/>
      <c r="H28" s="610"/>
      <c r="L28" s="610"/>
    </row>
    <row r="29" spans="1:12" s="601" customFormat="1">
      <c r="A29" s="602" t="s">
        <v>2156</v>
      </c>
      <c r="B29" s="602"/>
      <c r="C29" s="609"/>
      <c r="D29" s="602"/>
      <c r="E29" s="609"/>
      <c r="F29" s="610"/>
      <c r="G29" s="609"/>
      <c r="H29" s="610"/>
      <c r="L29" s="610"/>
    </row>
    <row r="30" spans="1:12" s="601" customFormat="1">
      <c r="A30" s="602" t="s">
        <v>2155</v>
      </c>
      <c r="B30" s="602"/>
      <c r="C30" s="609"/>
      <c r="D30" s="602"/>
      <c r="E30" s="609"/>
      <c r="F30" s="610"/>
      <c r="G30" s="609"/>
      <c r="H30" s="610"/>
      <c r="L30" s="610"/>
    </row>
    <row r="31" spans="1:12" s="601" customFormat="1">
      <c r="A31" s="602"/>
      <c r="B31" s="602" t="s">
        <v>1398</v>
      </c>
      <c r="C31" s="609"/>
      <c r="D31" s="602"/>
      <c r="E31" s="609"/>
      <c r="F31" s="610"/>
      <c r="G31" s="609"/>
      <c r="H31" s="610"/>
      <c r="L31" s="610"/>
    </row>
    <row r="32" spans="1:12" s="601" customFormat="1">
      <c r="A32" s="602" t="s">
        <v>1399</v>
      </c>
      <c r="B32" s="602"/>
      <c r="C32" s="609"/>
      <c r="D32" s="602"/>
      <c r="E32" s="609"/>
      <c r="F32" s="610"/>
      <c r="G32" s="609"/>
      <c r="H32" s="610"/>
      <c r="L32" s="610"/>
    </row>
    <row r="33" spans="1:12" s="601" customFormat="1">
      <c r="A33" s="602" t="s">
        <v>1400</v>
      </c>
      <c r="B33" s="602"/>
      <c r="C33" s="609"/>
      <c r="D33" s="602"/>
      <c r="E33" s="609"/>
      <c r="F33" s="610"/>
      <c r="G33" s="609"/>
      <c r="H33" s="610"/>
      <c r="L33" s="610"/>
    </row>
    <row r="34" spans="1:12" s="601" customFormat="1">
      <c r="A34" s="602"/>
      <c r="B34" s="602"/>
      <c r="C34" s="609"/>
      <c r="D34" s="602"/>
      <c r="E34" s="609"/>
      <c r="F34" s="610"/>
      <c r="G34" s="609"/>
      <c r="H34" s="610"/>
      <c r="L34" s="610"/>
    </row>
    <row r="35" spans="1:12" s="601" customFormat="1">
      <c r="A35" s="602"/>
      <c r="B35" s="602"/>
      <c r="C35" s="609"/>
      <c r="D35" s="602"/>
      <c r="E35" s="609"/>
      <c r="F35" s="610"/>
      <c r="G35" s="609"/>
      <c r="H35" s="610"/>
      <c r="L35" s="610"/>
    </row>
    <row r="36" spans="1:12" s="400" customFormat="1" ht="21.75">
      <c r="A36" s="398" t="s">
        <v>806</v>
      </c>
      <c r="B36" s="398"/>
      <c r="C36" s="398"/>
      <c r="D36" s="398"/>
      <c r="E36" s="398"/>
      <c r="F36" s="398"/>
      <c r="G36" s="395" t="s">
        <v>28</v>
      </c>
      <c r="H36" s="399">
        <f>SUM([2]งด.ผู้บริหารและสมาชิกสภาเทศบาล!$H$14)</f>
        <v>120000</v>
      </c>
      <c r="I36" s="398" t="s">
        <v>30</v>
      </c>
      <c r="L36" s="401"/>
    </row>
    <row r="37" spans="1:12">
      <c r="A37" s="402" t="s">
        <v>1402</v>
      </c>
      <c r="F37" s="406"/>
      <c r="G37" s="407"/>
    </row>
    <row r="38" spans="1:12" ht="21.75" customHeight="1">
      <c r="A38" s="402" t="s">
        <v>1403</v>
      </c>
      <c r="H38" s="399"/>
    </row>
    <row r="39" spans="1:12" s="873" customFormat="1" ht="21.75">
      <c r="A39" s="873" t="s">
        <v>1489</v>
      </c>
      <c r="F39" s="874"/>
      <c r="H39" s="874"/>
      <c r="L39" s="874"/>
    </row>
    <row r="40" spans="1:12" s="601" customFormat="1" ht="21" customHeight="1">
      <c r="A40" s="602"/>
      <c r="B40" s="602" t="s">
        <v>1397</v>
      </c>
      <c r="C40" s="609"/>
      <c r="D40" s="602"/>
      <c r="E40" s="609"/>
      <c r="F40" s="610"/>
      <c r="G40" s="609"/>
      <c r="H40" s="610"/>
      <c r="L40" s="610"/>
    </row>
    <row r="41" spans="1:12" s="601" customFormat="1">
      <c r="A41" s="602" t="s">
        <v>2156</v>
      </c>
      <c r="B41" s="602"/>
      <c r="C41" s="609"/>
      <c r="D41" s="602"/>
      <c r="E41" s="609"/>
      <c r="F41" s="610"/>
      <c r="G41" s="609"/>
      <c r="H41" s="610"/>
      <c r="L41" s="610"/>
    </row>
    <row r="42" spans="1:12" s="601" customFormat="1">
      <c r="A42" s="602" t="s">
        <v>2155</v>
      </c>
      <c r="B42" s="602"/>
      <c r="C42" s="609"/>
      <c r="D42" s="602"/>
      <c r="E42" s="609"/>
      <c r="F42" s="610"/>
      <c r="G42" s="609"/>
      <c r="H42" s="610"/>
      <c r="L42" s="610"/>
    </row>
    <row r="43" spans="1:12" s="601" customFormat="1">
      <c r="A43" s="602"/>
      <c r="B43" s="602" t="s">
        <v>1398</v>
      </c>
      <c r="C43" s="609"/>
      <c r="D43" s="602"/>
      <c r="E43" s="609"/>
      <c r="F43" s="610"/>
      <c r="G43" s="609"/>
      <c r="H43" s="610"/>
      <c r="L43" s="610"/>
    </row>
    <row r="44" spans="1:12" s="601" customFormat="1">
      <c r="A44" s="602" t="s">
        <v>1399</v>
      </c>
      <c r="B44" s="602"/>
      <c r="C44" s="609"/>
      <c r="D44" s="602"/>
      <c r="E44" s="609"/>
      <c r="F44" s="610"/>
      <c r="G44" s="609"/>
      <c r="H44" s="610"/>
      <c r="L44" s="610"/>
    </row>
    <row r="45" spans="1:12" s="601" customFormat="1">
      <c r="A45" s="602" t="s">
        <v>1400</v>
      </c>
      <c r="B45" s="602"/>
      <c r="C45" s="609"/>
      <c r="D45" s="602"/>
      <c r="E45" s="609"/>
      <c r="F45" s="610"/>
      <c r="G45" s="609"/>
      <c r="H45" s="610"/>
      <c r="L45" s="610"/>
    </row>
    <row r="46" spans="1:12" s="400" customFormat="1" ht="21.75">
      <c r="A46" s="398" t="s">
        <v>290</v>
      </c>
      <c r="B46" s="398"/>
      <c r="C46" s="398"/>
      <c r="D46" s="398"/>
      <c r="E46" s="398"/>
      <c r="F46" s="398"/>
      <c r="G46" s="395" t="s">
        <v>28</v>
      </c>
      <c r="H46" s="399">
        <f>SUM([2]งด.ผู้บริหารและสมาชิกสภาเทศบาล!$D$29)</f>
        <v>198720</v>
      </c>
      <c r="I46" s="398" t="s">
        <v>30</v>
      </c>
      <c r="L46" s="401"/>
    </row>
    <row r="47" spans="1:12">
      <c r="A47" s="402" t="s">
        <v>2159</v>
      </c>
      <c r="F47" s="406"/>
      <c r="G47" s="407"/>
    </row>
    <row r="48" spans="1:12">
      <c r="A48" s="402" t="s">
        <v>2161</v>
      </c>
      <c r="B48" s="408"/>
      <c r="G48" s="395"/>
    </row>
    <row r="49" spans="1:12">
      <c r="A49" s="402" t="s">
        <v>2160</v>
      </c>
      <c r="B49" s="408"/>
      <c r="G49" s="916"/>
    </row>
    <row r="50" spans="1:12" s="873" customFormat="1" ht="21.75">
      <c r="A50" s="873" t="s">
        <v>1489</v>
      </c>
      <c r="F50" s="874"/>
      <c r="H50" s="874"/>
      <c r="L50" s="874"/>
    </row>
    <row r="51" spans="1:12" s="601" customFormat="1" ht="19.5" customHeight="1">
      <c r="A51" s="602"/>
      <c r="B51" s="602" t="s">
        <v>1397</v>
      </c>
      <c r="C51" s="609"/>
      <c r="D51" s="602"/>
      <c r="E51" s="609"/>
      <c r="F51" s="610"/>
      <c r="G51" s="609"/>
      <c r="H51" s="610"/>
      <c r="L51" s="610"/>
    </row>
    <row r="52" spans="1:12" s="601" customFormat="1">
      <c r="A52" s="602" t="s">
        <v>2156</v>
      </c>
      <c r="B52" s="602"/>
      <c r="C52" s="609"/>
      <c r="D52" s="602"/>
      <c r="E52" s="609"/>
      <c r="F52" s="610"/>
      <c r="G52" s="609"/>
      <c r="H52" s="610"/>
      <c r="L52" s="610"/>
    </row>
    <row r="53" spans="1:12" s="601" customFormat="1">
      <c r="A53" s="602" t="s">
        <v>2155</v>
      </c>
      <c r="B53" s="602"/>
      <c r="C53" s="609"/>
      <c r="D53" s="602"/>
      <c r="E53" s="609"/>
      <c r="F53" s="610"/>
      <c r="G53" s="609"/>
      <c r="H53" s="610"/>
      <c r="L53" s="610"/>
    </row>
    <row r="54" spans="1:12" s="601" customFormat="1" ht="19.5" customHeight="1">
      <c r="A54" s="602"/>
      <c r="B54" s="602" t="s">
        <v>1398</v>
      </c>
      <c r="C54" s="609"/>
      <c r="D54" s="602"/>
      <c r="E54" s="609"/>
      <c r="F54" s="610"/>
      <c r="G54" s="609"/>
      <c r="H54" s="610"/>
      <c r="L54" s="610"/>
    </row>
    <row r="55" spans="1:12" s="601" customFormat="1">
      <c r="A55" s="602" t="s">
        <v>1399</v>
      </c>
      <c r="B55" s="602"/>
      <c r="C55" s="609"/>
      <c r="D55" s="602"/>
      <c r="E55" s="609"/>
      <c r="F55" s="610"/>
      <c r="G55" s="609"/>
      <c r="H55" s="610"/>
      <c r="L55" s="610"/>
    </row>
    <row r="56" spans="1:12" s="601" customFormat="1">
      <c r="A56" s="602" t="s">
        <v>1400</v>
      </c>
      <c r="B56" s="602"/>
      <c r="C56" s="609"/>
      <c r="D56" s="602"/>
      <c r="E56" s="609"/>
      <c r="F56" s="610"/>
      <c r="G56" s="609"/>
      <c r="H56" s="610"/>
      <c r="L56" s="610"/>
    </row>
    <row r="57" spans="1:12" s="400" customFormat="1" ht="21.75">
      <c r="A57" s="398" t="s">
        <v>291</v>
      </c>
      <c r="B57" s="398"/>
      <c r="C57" s="398"/>
      <c r="D57" s="398"/>
      <c r="E57" s="398"/>
      <c r="F57" s="398"/>
      <c r="G57" s="395" t="s">
        <v>28</v>
      </c>
      <c r="H57" s="399">
        <f>SUM([2]งด.ผู้บริหารและสมาชิกสภาเทศบาล!$D$52)</f>
        <v>1258560</v>
      </c>
      <c r="I57" s="398" t="s">
        <v>30</v>
      </c>
      <c r="L57" s="401"/>
    </row>
    <row r="58" spans="1:12" s="400" customFormat="1">
      <c r="A58" s="63" t="s">
        <v>1404</v>
      </c>
      <c r="B58" s="63"/>
      <c r="C58" s="404"/>
      <c r="D58" s="63"/>
      <c r="E58" s="405"/>
      <c r="F58" s="401"/>
      <c r="G58" s="404"/>
      <c r="H58" s="399"/>
      <c r="I58" s="398"/>
      <c r="L58" s="401"/>
    </row>
    <row r="59" spans="1:12" s="400" customFormat="1">
      <c r="A59" s="63" t="s">
        <v>1405</v>
      </c>
      <c r="B59" s="63"/>
      <c r="C59" s="404"/>
      <c r="D59" s="63"/>
      <c r="E59" s="405"/>
      <c r="F59" s="401"/>
      <c r="G59" s="404"/>
      <c r="H59" s="399"/>
      <c r="I59" s="398"/>
      <c r="L59" s="401"/>
    </row>
    <row r="60" spans="1:12" s="400" customFormat="1">
      <c r="A60" s="63" t="s">
        <v>2087</v>
      </c>
      <c r="B60" s="63"/>
      <c r="C60" s="404"/>
      <c r="D60" s="63"/>
      <c r="E60" s="405"/>
      <c r="F60" s="401"/>
      <c r="G60" s="404"/>
      <c r="H60" s="399"/>
      <c r="I60" s="398"/>
      <c r="L60" s="401"/>
    </row>
    <row r="61" spans="1:12" s="873" customFormat="1" ht="21.75">
      <c r="A61" s="873" t="s">
        <v>1489</v>
      </c>
      <c r="F61" s="874"/>
      <c r="H61" s="874"/>
      <c r="L61" s="874"/>
    </row>
    <row r="62" spans="1:12" s="601" customFormat="1" ht="18.75" customHeight="1">
      <c r="A62" s="602"/>
      <c r="B62" s="602" t="s">
        <v>1397</v>
      </c>
      <c r="C62" s="609"/>
      <c r="D62" s="602"/>
      <c r="E62" s="609"/>
      <c r="F62" s="610"/>
      <c r="G62" s="609"/>
      <c r="H62" s="610"/>
      <c r="L62" s="610"/>
    </row>
    <row r="63" spans="1:12" s="601" customFormat="1">
      <c r="A63" s="602" t="s">
        <v>2156</v>
      </c>
      <c r="B63" s="602"/>
      <c r="C63" s="609"/>
      <c r="D63" s="602"/>
      <c r="E63" s="609"/>
      <c r="F63" s="610"/>
      <c r="G63" s="609"/>
      <c r="H63" s="610"/>
      <c r="L63" s="610"/>
    </row>
    <row r="64" spans="1:12" s="601" customFormat="1">
      <c r="A64" s="602" t="s">
        <v>2155</v>
      </c>
      <c r="B64" s="602"/>
      <c r="C64" s="609"/>
      <c r="D64" s="602"/>
      <c r="E64" s="609"/>
      <c r="F64" s="610"/>
      <c r="G64" s="609"/>
      <c r="H64" s="610"/>
      <c r="L64" s="610"/>
    </row>
    <row r="65" spans="1:12" s="601" customFormat="1" ht="21" customHeight="1">
      <c r="A65" s="602"/>
      <c r="B65" s="602" t="s">
        <v>1398</v>
      </c>
      <c r="C65" s="609"/>
      <c r="D65" s="602"/>
      <c r="E65" s="609"/>
      <c r="F65" s="610"/>
      <c r="G65" s="609"/>
      <c r="H65" s="610"/>
      <c r="L65" s="610"/>
    </row>
    <row r="66" spans="1:12" s="601" customFormat="1">
      <c r="A66" s="602" t="s">
        <v>1399</v>
      </c>
      <c r="B66" s="602"/>
      <c r="C66" s="609"/>
      <c r="D66" s="602"/>
      <c r="E66" s="609"/>
      <c r="F66" s="610"/>
      <c r="G66" s="609"/>
      <c r="H66" s="610"/>
      <c r="L66" s="610"/>
    </row>
    <row r="67" spans="1:12" s="601" customFormat="1">
      <c r="A67" s="602" t="s">
        <v>1400</v>
      </c>
      <c r="B67" s="602"/>
      <c r="C67" s="609"/>
      <c r="D67" s="602"/>
      <c r="E67" s="609"/>
      <c r="F67" s="610"/>
      <c r="G67" s="609"/>
      <c r="H67" s="610"/>
      <c r="L67" s="610"/>
    </row>
    <row r="68" spans="1:12" s="400" customFormat="1">
      <c r="A68" s="63"/>
      <c r="B68" s="63"/>
      <c r="C68" s="404"/>
      <c r="D68" s="63"/>
      <c r="E68" s="405"/>
      <c r="F68" s="401"/>
      <c r="G68" s="404"/>
      <c r="H68" s="399"/>
      <c r="I68" s="398"/>
      <c r="L68" s="401"/>
    </row>
    <row r="69" spans="1:12" s="400" customFormat="1">
      <c r="A69" s="63"/>
      <c r="B69" s="63"/>
      <c r="C69" s="404"/>
      <c r="D69" s="63"/>
      <c r="E69" s="405"/>
      <c r="F69" s="401"/>
      <c r="G69" s="404"/>
      <c r="H69" s="399"/>
      <c r="I69" s="398"/>
      <c r="L69" s="401"/>
    </row>
    <row r="70" spans="1:12" s="400" customFormat="1">
      <c r="A70" s="63"/>
      <c r="B70" s="63"/>
      <c r="C70" s="404"/>
      <c r="D70" s="63"/>
      <c r="E70" s="405"/>
      <c r="F70" s="401"/>
      <c r="G70" s="404"/>
      <c r="H70" s="399"/>
      <c r="I70" s="398"/>
      <c r="L70" s="401"/>
    </row>
    <row r="71" spans="1:12" s="400" customFormat="1">
      <c r="A71" s="63"/>
      <c r="B71" s="63"/>
      <c r="C71" s="404"/>
      <c r="D71" s="63"/>
      <c r="E71" s="405"/>
      <c r="F71" s="401"/>
      <c r="G71" s="404"/>
      <c r="H71" s="399"/>
      <c r="I71" s="398"/>
      <c r="L71" s="401"/>
    </row>
    <row r="72" spans="1:12" s="400" customFormat="1" ht="21.75" customHeight="1">
      <c r="A72" s="400" t="s">
        <v>96</v>
      </c>
      <c r="G72" s="395" t="s">
        <v>1</v>
      </c>
      <c r="H72" s="401">
        <f>SUM(H73,H97,H110,H128,H140)</f>
        <v>3979860</v>
      </c>
      <c r="I72" s="398" t="s">
        <v>97</v>
      </c>
      <c r="L72" s="401"/>
    </row>
    <row r="73" spans="1:12">
      <c r="A73" s="400" t="s">
        <v>2136</v>
      </c>
      <c r="B73" s="396"/>
      <c r="C73" s="396"/>
      <c r="D73" s="396"/>
      <c r="E73" s="396"/>
      <c r="F73" s="396"/>
      <c r="G73" s="395" t="s">
        <v>28</v>
      </c>
      <c r="H73" s="401">
        <f>SUM([3]แผนงานบริหารงานทั่วไป!$E$21)</f>
        <v>3549720</v>
      </c>
      <c r="I73" s="398" t="s">
        <v>97</v>
      </c>
    </row>
    <row r="74" spans="1:12" ht="23.25" customHeight="1">
      <c r="A74" s="598" t="s">
        <v>2088</v>
      </c>
      <c r="B74" s="396"/>
      <c r="C74" s="396"/>
      <c r="D74" s="396"/>
      <c r="E74" s="396"/>
      <c r="F74" s="406"/>
      <c r="G74" s="397"/>
      <c r="H74" s="402"/>
    </row>
    <row r="75" spans="1:12">
      <c r="A75" s="598" t="s">
        <v>2089</v>
      </c>
      <c r="B75" s="396"/>
      <c r="C75" s="396"/>
      <c r="D75" s="396"/>
      <c r="E75" s="395"/>
      <c r="F75" s="406"/>
      <c r="G75" s="397"/>
      <c r="H75" s="402"/>
    </row>
    <row r="76" spans="1:12">
      <c r="A76" s="598"/>
      <c r="B76" s="396" t="s">
        <v>1406</v>
      </c>
      <c r="C76" s="396"/>
      <c r="D76" s="396"/>
      <c r="E76" s="395"/>
      <c r="F76" s="406"/>
      <c r="G76" s="397"/>
      <c r="H76" s="402"/>
    </row>
    <row r="77" spans="1:12">
      <c r="A77" s="598"/>
      <c r="B77" s="396" t="s">
        <v>808</v>
      </c>
      <c r="C77" s="396"/>
      <c r="D77" s="396"/>
      <c r="E77" s="395"/>
      <c r="F77" s="406"/>
      <c r="G77" s="397"/>
      <c r="H77" s="402"/>
    </row>
    <row r="78" spans="1:12">
      <c r="A78" s="598"/>
      <c r="B78" s="396" t="s">
        <v>809</v>
      </c>
      <c r="C78" s="396"/>
      <c r="D78" s="396"/>
      <c r="E78" s="395"/>
      <c r="F78" s="406"/>
      <c r="G78" s="397"/>
      <c r="H78" s="402"/>
    </row>
    <row r="79" spans="1:12">
      <c r="A79" s="598"/>
      <c r="B79" s="396" t="s">
        <v>810</v>
      </c>
      <c r="C79" s="396"/>
      <c r="D79" s="396"/>
      <c r="E79" s="395"/>
      <c r="F79" s="406"/>
      <c r="G79" s="397"/>
      <c r="H79" s="402"/>
    </row>
    <row r="80" spans="1:12">
      <c r="A80" s="598"/>
      <c r="B80" s="396" t="s">
        <v>811</v>
      </c>
      <c r="C80" s="396"/>
      <c r="D80" s="396"/>
      <c r="E80" s="395"/>
      <c r="F80" s="406"/>
      <c r="G80" s="397"/>
      <c r="H80" s="402"/>
    </row>
    <row r="81" spans="1:12">
      <c r="A81" s="598"/>
      <c r="B81" s="396" t="s">
        <v>812</v>
      </c>
      <c r="C81" s="396"/>
      <c r="D81" s="396"/>
      <c r="E81" s="395"/>
      <c r="F81" s="406"/>
      <c r="G81" s="397"/>
      <c r="H81" s="402"/>
    </row>
    <row r="82" spans="1:12">
      <c r="A82" s="598"/>
      <c r="B82" s="396" t="s">
        <v>813</v>
      </c>
      <c r="C82" s="396"/>
      <c r="D82" s="396"/>
      <c r="E82" s="395"/>
      <c r="F82" s="406"/>
      <c r="G82" s="397"/>
      <c r="H82" s="402"/>
    </row>
    <row r="83" spans="1:12" ht="21" customHeight="1">
      <c r="A83" s="598"/>
      <c r="B83" s="699" t="s">
        <v>814</v>
      </c>
      <c r="C83" s="396"/>
      <c r="D83" s="396"/>
      <c r="E83" s="395"/>
      <c r="F83" s="406"/>
      <c r="G83" s="397"/>
      <c r="H83" s="402"/>
    </row>
    <row r="84" spans="1:12" ht="20.25" customHeight="1">
      <c r="A84" s="598"/>
      <c r="B84" s="699" t="s">
        <v>815</v>
      </c>
      <c r="C84" s="396"/>
      <c r="D84" s="396"/>
      <c r="E84" s="395"/>
      <c r="F84" s="406"/>
      <c r="G84" s="397"/>
      <c r="H84" s="402"/>
    </row>
    <row r="85" spans="1:12" s="422" customFormat="1" ht="21.75">
      <c r="A85" s="422" t="s">
        <v>2090</v>
      </c>
      <c r="E85" s="872"/>
      <c r="F85" s="872"/>
      <c r="G85" s="876"/>
      <c r="H85" s="879"/>
      <c r="I85" s="879"/>
      <c r="L85" s="876"/>
    </row>
    <row r="86" spans="1:12" ht="18.75" customHeight="1">
      <c r="A86" s="598"/>
      <c r="B86" s="598" t="s">
        <v>1407</v>
      </c>
      <c r="C86" s="396"/>
      <c r="D86" s="396"/>
      <c r="E86" s="395"/>
      <c r="F86" s="406"/>
      <c r="G86" s="397"/>
      <c r="H86" s="402"/>
    </row>
    <row r="87" spans="1:12" ht="19.5" customHeight="1">
      <c r="A87" s="598"/>
      <c r="B87" s="598" t="s">
        <v>1408</v>
      </c>
      <c r="C87" s="396"/>
      <c r="D87" s="396"/>
      <c r="E87" s="395"/>
      <c r="F87" s="406"/>
      <c r="G87" s="397"/>
      <c r="H87" s="402"/>
    </row>
    <row r="88" spans="1:12" ht="19.5" customHeight="1">
      <c r="A88" s="598"/>
      <c r="B88" s="598" t="s">
        <v>2091</v>
      </c>
      <c r="C88" s="396"/>
      <c r="D88" s="396"/>
      <c r="E88" s="901"/>
      <c r="F88" s="406"/>
      <c r="G88" s="397"/>
      <c r="H88" s="402"/>
    </row>
    <row r="89" spans="1:12" ht="19.5" customHeight="1">
      <c r="A89" s="910" t="s">
        <v>2092</v>
      </c>
      <c r="B89" s="598"/>
      <c r="C89" s="396"/>
      <c r="D89" s="396"/>
      <c r="E89" s="947"/>
      <c r="F89" s="406"/>
      <c r="G89" s="397"/>
      <c r="H89" s="402"/>
    </row>
    <row r="90" spans="1:12" ht="19.5" customHeight="1">
      <c r="A90" s="598"/>
      <c r="B90" s="599" t="s">
        <v>2162</v>
      </c>
      <c r="C90" s="396"/>
      <c r="D90" s="396"/>
      <c r="E90" s="395"/>
      <c r="F90" s="406"/>
      <c r="G90" s="397"/>
      <c r="H90" s="402"/>
    </row>
    <row r="91" spans="1:12" ht="19.5" customHeight="1">
      <c r="A91" s="598" t="s">
        <v>2163</v>
      </c>
      <c r="B91" s="396"/>
      <c r="C91" s="396"/>
      <c r="D91" s="396"/>
      <c r="E91" s="395"/>
      <c r="F91" s="406"/>
      <c r="G91" s="397"/>
      <c r="H91" s="402"/>
    </row>
    <row r="92" spans="1:12" ht="19.5" customHeight="1">
      <c r="A92" s="598" t="s">
        <v>2164</v>
      </c>
      <c r="B92" s="396"/>
      <c r="C92" s="396"/>
      <c r="D92" s="396"/>
      <c r="E92" s="899"/>
      <c r="F92" s="406"/>
      <c r="G92" s="397"/>
      <c r="H92" s="402"/>
    </row>
    <row r="93" spans="1:12" ht="19.5" customHeight="1">
      <c r="A93" s="598" t="s">
        <v>2165</v>
      </c>
      <c r="B93" s="396"/>
      <c r="C93" s="396"/>
      <c r="D93" s="396"/>
      <c r="E93" s="899"/>
      <c r="F93" s="406"/>
      <c r="G93" s="397"/>
      <c r="H93" s="402"/>
    </row>
    <row r="94" spans="1:12" ht="19.5" customHeight="1">
      <c r="A94" s="598"/>
      <c r="B94" s="599" t="s">
        <v>2093</v>
      </c>
      <c r="C94" s="396"/>
      <c r="D94" s="396"/>
      <c r="E94" s="899"/>
      <c r="F94" s="406"/>
      <c r="G94" s="397"/>
      <c r="H94" s="402"/>
    </row>
    <row r="95" spans="1:12" ht="19.5" customHeight="1">
      <c r="A95" s="598" t="s">
        <v>2084</v>
      </c>
      <c r="B95" s="396"/>
      <c r="C95" s="396"/>
      <c r="D95" s="396"/>
      <c r="E95" s="899"/>
      <c r="F95" s="406"/>
      <c r="G95" s="397"/>
      <c r="H95" s="402"/>
    </row>
    <row r="96" spans="1:12" ht="19.5" customHeight="1">
      <c r="A96" s="598" t="s">
        <v>2085</v>
      </c>
      <c r="B96" s="396"/>
      <c r="C96" s="396"/>
      <c r="D96" s="396"/>
      <c r="E96" s="899"/>
      <c r="F96" s="406"/>
      <c r="G96" s="397"/>
      <c r="H96" s="402"/>
    </row>
    <row r="97" spans="1:12">
      <c r="A97" s="400" t="s">
        <v>2137</v>
      </c>
      <c r="B97" s="400"/>
      <c r="C97" s="400"/>
      <c r="D97" s="400"/>
      <c r="E97" s="395"/>
      <c r="F97" s="395"/>
      <c r="G97" s="417" t="s">
        <v>1</v>
      </c>
      <c r="H97" s="570">
        <v>84000</v>
      </c>
      <c r="I97" s="398" t="s">
        <v>30</v>
      </c>
    </row>
    <row r="98" spans="1:12">
      <c r="A98" s="396" t="s">
        <v>1410</v>
      </c>
      <c r="B98" s="396"/>
      <c r="C98" s="396"/>
      <c r="D98" s="396"/>
      <c r="E98" s="406"/>
      <c r="F98" s="406"/>
      <c r="G98" s="412"/>
      <c r="H98" s="761"/>
    </row>
    <row r="99" spans="1:12">
      <c r="A99" s="396"/>
      <c r="B99" s="396" t="s">
        <v>2166</v>
      </c>
      <c r="C99" s="396"/>
      <c r="D99" s="396"/>
      <c r="E99" s="406"/>
      <c r="F99" s="406"/>
      <c r="G99" s="412"/>
      <c r="H99" s="761"/>
    </row>
    <row r="100" spans="1:12">
      <c r="A100" s="396" t="s">
        <v>30</v>
      </c>
      <c r="B100" s="396"/>
      <c r="C100" s="396"/>
      <c r="D100" s="396"/>
      <c r="E100" s="406"/>
      <c r="F100" s="406"/>
      <c r="G100" s="412"/>
      <c r="H100" s="761"/>
    </row>
    <row r="101" spans="1:12" s="422" customFormat="1" ht="21.75">
      <c r="A101" s="422" t="s">
        <v>1494</v>
      </c>
      <c r="E101" s="872"/>
      <c r="F101" s="872"/>
      <c r="G101" s="906"/>
      <c r="H101" s="879"/>
      <c r="I101" s="879"/>
      <c r="L101" s="876"/>
    </row>
    <row r="102" spans="1:12" ht="18.75" customHeight="1">
      <c r="A102" s="598"/>
      <c r="B102" s="598" t="s">
        <v>1407</v>
      </c>
      <c r="C102" s="396"/>
      <c r="D102" s="396"/>
      <c r="E102" s="395"/>
      <c r="F102" s="406"/>
      <c r="G102" s="397"/>
      <c r="H102" s="402"/>
    </row>
    <row r="103" spans="1:12" ht="19.5" customHeight="1">
      <c r="A103" s="598"/>
      <c r="B103" s="598" t="s">
        <v>1408</v>
      </c>
      <c r="C103" s="396"/>
      <c r="D103" s="396"/>
      <c r="E103" s="395"/>
      <c r="F103" s="406"/>
      <c r="G103" s="397"/>
      <c r="H103" s="402"/>
    </row>
    <row r="104" spans="1:12">
      <c r="A104" s="396"/>
      <c r="B104" s="396" t="s">
        <v>1411</v>
      </c>
      <c r="C104" s="396"/>
      <c r="D104" s="396"/>
      <c r="E104" s="406"/>
      <c r="F104" s="406"/>
      <c r="G104" s="412"/>
      <c r="H104" s="761"/>
    </row>
    <row r="105" spans="1:12">
      <c r="A105" s="396" t="s">
        <v>2167</v>
      </c>
      <c r="B105" s="396"/>
      <c r="C105" s="396"/>
      <c r="D105" s="396"/>
      <c r="E105" s="406"/>
      <c r="F105" s="406"/>
      <c r="G105" s="412"/>
      <c r="H105" s="761"/>
    </row>
    <row r="106" spans="1:12">
      <c r="A106" s="396" t="s">
        <v>2506</v>
      </c>
      <c r="B106" s="396"/>
      <c r="C106" s="396"/>
      <c r="D106" s="396"/>
      <c r="E106" s="406"/>
      <c r="F106" s="406"/>
      <c r="G106" s="412"/>
      <c r="H106" s="761"/>
    </row>
    <row r="107" spans="1:12">
      <c r="A107" s="396" t="s">
        <v>2507</v>
      </c>
      <c r="B107" s="396"/>
      <c r="C107" s="396"/>
      <c r="D107" s="396"/>
      <c r="E107" s="406"/>
      <c r="F107" s="406"/>
      <c r="G107" s="412"/>
      <c r="H107" s="761"/>
    </row>
    <row r="108" spans="1:12">
      <c r="A108" s="396" t="s">
        <v>2508</v>
      </c>
      <c r="B108" s="396"/>
      <c r="C108" s="396"/>
      <c r="D108" s="396"/>
      <c r="E108" s="406"/>
      <c r="F108" s="406"/>
      <c r="G108" s="412"/>
      <c r="H108" s="761"/>
    </row>
    <row r="109" spans="1:12">
      <c r="A109" s="396"/>
      <c r="B109" s="396"/>
      <c r="C109" s="396"/>
      <c r="D109" s="396"/>
      <c r="E109" s="406"/>
      <c r="F109" s="406"/>
      <c r="G109" s="412"/>
      <c r="H109" s="761"/>
    </row>
    <row r="110" spans="1:12" s="400" customFormat="1" ht="21" customHeight="1">
      <c r="A110" s="400" t="s">
        <v>2138</v>
      </c>
      <c r="G110" s="409" t="s">
        <v>1</v>
      </c>
      <c r="H110" s="401">
        <f>SUM(H112:H116)</f>
        <v>186000</v>
      </c>
      <c r="I110" s="398" t="s">
        <v>30</v>
      </c>
      <c r="L110" s="401"/>
    </row>
    <row r="111" spans="1:12" ht="21" customHeight="1">
      <c r="A111" s="598" t="s">
        <v>1412</v>
      </c>
      <c r="B111" s="396"/>
      <c r="C111" s="396"/>
      <c r="D111" s="396"/>
      <c r="E111" s="396"/>
      <c r="F111" s="396"/>
      <c r="G111" s="850"/>
      <c r="H111" s="397"/>
    </row>
    <row r="112" spans="1:12" s="63" customFormat="1" ht="19.5" customHeight="1">
      <c r="B112" s="520" t="s">
        <v>2094</v>
      </c>
      <c r="E112" s="410"/>
      <c r="F112" s="397"/>
      <c r="G112" s="411" t="s">
        <v>1413</v>
      </c>
      <c r="H112" s="521">
        <v>84000</v>
      </c>
      <c r="I112" s="520" t="s">
        <v>30</v>
      </c>
    </row>
    <row r="113" spans="1:9" s="63" customFormat="1" ht="19.5" customHeight="1">
      <c r="B113" s="520" t="s">
        <v>2095</v>
      </c>
      <c r="E113" s="410"/>
      <c r="F113" s="397"/>
      <c r="G113" s="411" t="s">
        <v>1413</v>
      </c>
      <c r="H113" s="521">
        <v>42000</v>
      </c>
      <c r="I113" s="520" t="s">
        <v>30</v>
      </c>
    </row>
    <row r="114" spans="1:9" s="63" customFormat="1" ht="21" customHeight="1">
      <c r="B114" s="762" t="s">
        <v>2096</v>
      </c>
      <c r="C114" s="423"/>
      <c r="D114" s="688"/>
      <c r="E114" s="689"/>
      <c r="F114" s="423"/>
      <c r="G114" s="763"/>
      <c r="H114" s="764"/>
      <c r="I114" s="762"/>
    </row>
    <row r="115" spans="1:9" s="63" customFormat="1" ht="21" customHeight="1">
      <c r="B115" s="762" t="s">
        <v>1414</v>
      </c>
      <c r="C115" s="423"/>
      <c r="D115" s="688"/>
      <c r="E115" s="689"/>
      <c r="F115" s="423"/>
      <c r="G115" s="763" t="s">
        <v>1413</v>
      </c>
      <c r="H115" s="522">
        <v>42000</v>
      </c>
      <c r="I115" s="762" t="s">
        <v>30</v>
      </c>
    </row>
    <row r="116" spans="1:9" s="63" customFormat="1" ht="21" customHeight="1">
      <c r="B116" s="762" t="s">
        <v>2097</v>
      </c>
      <c r="C116" s="423"/>
      <c r="D116" s="688"/>
      <c r="E116" s="689"/>
      <c r="F116" s="423"/>
      <c r="G116" s="763" t="s">
        <v>1413</v>
      </c>
      <c r="H116" s="522">
        <v>18000</v>
      </c>
      <c r="I116" s="762" t="s">
        <v>30</v>
      </c>
    </row>
    <row r="117" spans="1:9" s="422" customFormat="1" ht="21" customHeight="1">
      <c r="A117" s="600" t="s">
        <v>1493</v>
      </c>
      <c r="B117" s="907"/>
      <c r="D117" s="872"/>
      <c r="E117" s="876"/>
      <c r="G117" s="908"/>
      <c r="H117" s="909"/>
      <c r="I117" s="907"/>
    </row>
    <row r="118" spans="1:9" s="63" customFormat="1" ht="21" customHeight="1">
      <c r="B118" s="762" t="s">
        <v>1415</v>
      </c>
      <c r="C118" s="423"/>
      <c r="D118" s="688"/>
      <c r="E118" s="689"/>
      <c r="F118" s="423"/>
      <c r="G118" s="763"/>
      <c r="H118" s="522"/>
      <c r="I118" s="762"/>
    </row>
    <row r="119" spans="1:9" ht="18.75" customHeight="1">
      <c r="A119" s="598"/>
      <c r="B119" s="598" t="s">
        <v>1416</v>
      </c>
      <c r="C119" s="396"/>
      <c r="D119" s="396"/>
      <c r="E119" s="395"/>
      <c r="F119" s="406"/>
      <c r="G119" s="397"/>
      <c r="H119" s="402"/>
    </row>
    <row r="120" spans="1:9" ht="18.75" customHeight="1">
      <c r="A120" s="598"/>
      <c r="B120" s="598" t="s">
        <v>1417</v>
      </c>
      <c r="C120" s="396"/>
      <c r="D120" s="396"/>
      <c r="E120" s="395"/>
      <c r="F120" s="406"/>
      <c r="G120" s="397"/>
      <c r="H120" s="402"/>
    </row>
    <row r="121" spans="1:9" ht="21.75" customHeight="1">
      <c r="A121" s="598"/>
      <c r="B121" s="598" t="s">
        <v>1418</v>
      </c>
      <c r="C121" s="396"/>
      <c r="D121" s="396"/>
      <c r="E121" s="395"/>
      <c r="F121" s="406"/>
      <c r="G121" s="397"/>
      <c r="H121" s="402"/>
    </row>
    <row r="122" spans="1:9" ht="21" customHeight="1">
      <c r="A122" s="598"/>
      <c r="B122" s="598" t="s">
        <v>1419</v>
      </c>
      <c r="C122" s="396"/>
      <c r="D122" s="396"/>
      <c r="E122" s="395"/>
      <c r="F122" s="406"/>
      <c r="G122" s="397"/>
      <c r="H122" s="402"/>
    </row>
    <row r="123" spans="1:9" ht="20.25" customHeight="1">
      <c r="A123" s="598" t="s">
        <v>1420</v>
      </c>
      <c r="B123" s="598"/>
      <c r="C123" s="396"/>
      <c r="D123" s="396"/>
      <c r="E123" s="395"/>
      <c r="F123" s="406"/>
      <c r="G123" s="397"/>
      <c r="H123" s="402"/>
    </row>
    <row r="124" spans="1:9" ht="21" customHeight="1">
      <c r="A124" s="598"/>
      <c r="B124" s="598" t="s">
        <v>1421</v>
      </c>
      <c r="C124" s="396"/>
      <c r="D124" s="396"/>
      <c r="E124" s="395"/>
      <c r="F124" s="406"/>
      <c r="G124" s="397"/>
      <c r="H124" s="402"/>
    </row>
    <row r="125" spans="1:9" ht="20.25" customHeight="1">
      <c r="A125" s="598" t="s">
        <v>1422</v>
      </c>
      <c r="B125" s="598"/>
      <c r="C125" s="396"/>
      <c r="D125" s="396"/>
      <c r="E125" s="395"/>
      <c r="F125" s="406"/>
      <c r="G125" s="397"/>
      <c r="H125" s="402"/>
    </row>
    <row r="126" spans="1:9" ht="18.75" customHeight="1">
      <c r="A126" s="598"/>
      <c r="B126" s="598" t="s">
        <v>1423</v>
      </c>
      <c r="C126" s="396"/>
      <c r="D126" s="396"/>
      <c r="E126" s="395"/>
      <c r="F126" s="406"/>
      <c r="G126" s="397"/>
      <c r="H126" s="402"/>
    </row>
    <row r="127" spans="1:9" s="63" customFormat="1" ht="21" customHeight="1">
      <c r="A127" s="589" t="s">
        <v>1424</v>
      </c>
      <c r="D127" s="410"/>
      <c r="E127" s="397"/>
      <c r="G127" s="397"/>
    </row>
    <row r="128" spans="1:9" ht="21.75" customHeight="1">
      <c r="A128" s="601" t="s">
        <v>2139</v>
      </c>
      <c r="B128" s="396"/>
      <c r="C128" s="396"/>
      <c r="D128" s="396"/>
      <c r="E128" s="396"/>
      <c r="F128" s="396"/>
      <c r="G128" s="395" t="s">
        <v>28</v>
      </c>
      <c r="H128" s="401">
        <f>SUM([4]แผนงานบริหารงานทั่วไป!$E$35)</f>
        <v>156120</v>
      </c>
      <c r="I128" s="398" t="s">
        <v>97</v>
      </c>
    </row>
    <row r="129" spans="1:12" ht="21.75" customHeight="1">
      <c r="A129" s="599" t="s">
        <v>1532</v>
      </c>
      <c r="B129" s="396"/>
      <c r="C129" s="396"/>
      <c r="D129" s="396"/>
      <c r="E129" s="396"/>
      <c r="F129" s="396"/>
      <c r="H129" s="397"/>
    </row>
    <row r="130" spans="1:12" ht="21.75" customHeight="1">
      <c r="A130" s="599"/>
      <c r="B130" s="699" t="s">
        <v>1533</v>
      </c>
      <c r="C130" s="396"/>
      <c r="D130" s="396"/>
      <c r="E130" s="396"/>
      <c r="F130" s="396"/>
      <c r="H130" s="397"/>
    </row>
    <row r="131" spans="1:12" s="422" customFormat="1" ht="21.75" customHeight="1">
      <c r="A131" s="873" t="s">
        <v>1492</v>
      </c>
      <c r="G131" s="872"/>
      <c r="H131" s="876"/>
      <c r="I131" s="879"/>
      <c r="L131" s="876"/>
    </row>
    <row r="132" spans="1:12" ht="18.75" customHeight="1">
      <c r="A132" s="598"/>
      <c r="B132" s="598" t="s">
        <v>1407</v>
      </c>
      <c r="C132" s="396"/>
      <c r="D132" s="396"/>
      <c r="E132" s="901"/>
      <c r="F132" s="406"/>
      <c r="G132" s="397"/>
      <c r="H132" s="402"/>
    </row>
    <row r="133" spans="1:12" ht="23.25" customHeight="1">
      <c r="A133" s="598"/>
      <c r="B133" s="699" t="s">
        <v>1408</v>
      </c>
      <c r="C133" s="396"/>
      <c r="D133" s="396"/>
      <c r="E133" s="869"/>
      <c r="F133" s="406"/>
      <c r="G133" s="397"/>
      <c r="H133" s="402"/>
    </row>
    <row r="134" spans="1:12" ht="19.5" customHeight="1">
      <c r="A134" s="598"/>
      <c r="B134" s="910" t="s">
        <v>2098</v>
      </c>
      <c r="C134" s="396"/>
      <c r="D134" s="396"/>
      <c r="E134" s="901"/>
      <c r="F134" s="406"/>
      <c r="G134" s="397"/>
      <c r="H134" s="402"/>
    </row>
    <row r="135" spans="1:12" ht="19.5" customHeight="1">
      <c r="A135" s="910" t="s">
        <v>2099</v>
      </c>
      <c r="B135" s="598"/>
      <c r="C135" s="396"/>
      <c r="D135" s="396"/>
      <c r="E135" s="901"/>
      <c r="F135" s="406"/>
      <c r="G135" s="397"/>
      <c r="H135" s="402"/>
    </row>
    <row r="136" spans="1:12" ht="21.75" customHeight="1">
      <c r="A136" s="599"/>
      <c r="B136" s="699" t="s">
        <v>2140</v>
      </c>
      <c r="C136" s="396"/>
      <c r="D136" s="396"/>
      <c r="E136" s="396"/>
      <c r="F136" s="396"/>
      <c r="H136" s="397"/>
    </row>
    <row r="137" spans="1:12" ht="21.75" customHeight="1">
      <c r="A137" s="599" t="s">
        <v>1478</v>
      </c>
      <c r="B137" s="396"/>
      <c r="C137" s="396"/>
      <c r="D137" s="396"/>
      <c r="E137" s="396"/>
      <c r="F137" s="396"/>
      <c r="H137" s="397"/>
    </row>
    <row r="138" spans="1:12" ht="21.75" customHeight="1">
      <c r="A138" s="599"/>
      <c r="B138" s="396" t="s">
        <v>2105</v>
      </c>
      <c r="C138" s="396"/>
      <c r="D138" s="396"/>
      <c r="E138" s="396"/>
      <c r="F138" s="396"/>
      <c r="H138" s="397"/>
    </row>
    <row r="139" spans="1:12" ht="21.75" customHeight="1">
      <c r="A139" s="599" t="s">
        <v>1480</v>
      </c>
      <c r="B139" s="396"/>
      <c r="C139" s="396"/>
      <c r="D139" s="396"/>
      <c r="E139" s="396"/>
      <c r="F139" s="396"/>
      <c r="H139" s="397"/>
    </row>
    <row r="140" spans="1:12" s="57" customFormat="1">
      <c r="A140" s="413" t="s">
        <v>2141</v>
      </c>
      <c r="B140" s="413"/>
      <c r="C140" s="413"/>
      <c r="D140" s="413"/>
      <c r="E140" s="413"/>
      <c r="F140" s="414"/>
      <c r="G140" s="415" t="s">
        <v>28</v>
      </c>
      <c r="H140" s="414">
        <f>SUM([4]แผนงานบริหารงานทั่วไป!$E$38)</f>
        <v>4020</v>
      </c>
      <c r="I140" s="413" t="s">
        <v>30</v>
      </c>
    </row>
    <row r="141" spans="1:12" s="57" customFormat="1">
      <c r="A141" s="57" t="s">
        <v>2101</v>
      </c>
      <c r="F141" s="56"/>
      <c r="G141" s="578"/>
      <c r="H141" s="56"/>
    </row>
    <row r="142" spans="1:12" ht="21.75" customHeight="1">
      <c r="A142" s="599"/>
      <c r="B142" s="699" t="s">
        <v>1533</v>
      </c>
      <c r="C142" s="396"/>
      <c r="D142" s="396"/>
      <c r="E142" s="396"/>
      <c r="F142" s="396"/>
      <c r="H142" s="397"/>
    </row>
    <row r="143" spans="1:12" s="422" customFormat="1" ht="21.75" customHeight="1">
      <c r="A143" s="873" t="s">
        <v>1491</v>
      </c>
      <c r="G143" s="872"/>
      <c r="H143" s="876"/>
      <c r="I143" s="879"/>
      <c r="L143" s="876"/>
    </row>
    <row r="144" spans="1:12" ht="18.75" customHeight="1">
      <c r="A144" s="598"/>
      <c r="B144" s="598" t="s">
        <v>1407</v>
      </c>
      <c r="C144" s="396"/>
      <c r="D144" s="396"/>
      <c r="E144" s="902"/>
      <c r="F144" s="406"/>
      <c r="G144" s="397"/>
      <c r="H144" s="402"/>
    </row>
    <row r="145" spans="1:12" ht="21.75" customHeight="1">
      <c r="A145" s="598"/>
      <c r="B145" s="598" t="s">
        <v>1408</v>
      </c>
      <c r="C145" s="396"/>
      <c r="D145" s="396"/>
      <c r="E145" s="869"/>
      <c r="F145" s="406"/>
      <c r="G145" s="397"/>
      <c r="H145" s="402"/>
    </row>
    <row r="146" spans="1:12" ht="21.75" customHeight="1">
      <c r="A146" s="599"/>
      <c r="B146" s="699" t="s">
        <v>2100</v>
      </c>
      <c r="C146" s="396"/>
      <c r="D146" s="396"/>
      <c r="E146" s="396"/>
      <c r="F146" s="396"/>
      <c r="H146" s="397"/>
    </row>
    <row r="147" spans="1:12" ht="21.75" customHeight="1">
      <c r="A147" s="599" t="s">
        <v>1478</v>
      </c>
      <c r="B147" s="396"/>
      <c r="C147" s="396"/>
      <c r="D147" s="396"/>
      <c r="E147" s="396"/>
      <c r="F147" s="396"/>
      <c r="H147" s="397"/>
    </row>
    <row r="148" spans="1:12" ht="21.75" customHeight="1">
      <c r="A148" s="599"/>
      <c r="B148" s="396"/>
      <c r="C148" s="396"/>
      <c r="D148" s="396"/>
      <c r="E148" s="396"/>
      <c r="F148" s="396"/>
      <c r="H148" s="397"/>
    </row>
    <row r="149" spans="1:12" ht="21" customHeight="1">
      <c r="A149" s="598"/>
      <c r="B149" s="910" t="s">
        <v>2104</v>
      </c>
      <c r="C149" s="396"/>
      <c r="D149" s="396"/>
      <c r="E149" s="902"/>
      <c r="F149" s="406"/>
      <c r="G149" s="397"/>
      <c r="H149" s="402"/>
    </row>
    <row r="150" spans="1:12" ht="19.5" customHeight="1">
      <c r="A150" s="905" t="s">
        <v>2102</v>
      </c>
      <c r="B150" s="598"/>
      <c r="C150" s="396"/>
      <c r="D150" s="396"/>
      <c r="E150" s="902"/>
      <c r="F150" s="406"/>
      <c r="G150" s="397"/>
      <c r="H150" s="402"/>
    </row>
    <row r="151" spans="1:12" ht="23.25" customHeight="1">
      <c r="A151" s="910" t="s">
        <v>2103</v>
      </c>
      <c r="B151" s="598"/>
      <c r="C151" s="396"/>
      <c r="D151" s="396"/>
      <c r="E151" s="902"/>
      <c r="F151" s="406"/>
      <c r="G151" s="397"/>
      <c r="H151" s="402"/>
    </row>
    <row r="152" spans="1:12" ht="21.75" customHeight="1">
      <c r="A152" s="599"/>
      <c r="B152" s="396" t="s">
        <v>2105</v>
      </c>
      <c r="C152" s="396"/>
      <c r="D152" s="396"/>
      <c r="E152" s="396"/>
      <c r="F152" s="396"/>
      <c r="H152" s="397"/>
    </row>
    <row r="153" spans="1:12" ht="21.75" customHeight="1">
      <c r="A153" s="599" t="s">
        <v>1480</v>
      </c>
      <c r="B153" s="396"/>
      <c r="C153" s="396"/>
      <c r="D153" s="396"/>
      <c r="E153" s="396"/>
      <c r="F153" s="396"/>
      <c r="H153" s="397"/>
    </row>
    <row r="154" spans="1:12" s="57" customFormat="1" ht="6" customHeight="1">
      <c r="F154" s="56"/>
    </row>
    <row r="155" spans="1:12" s="400" customFormat="1" ht="21.75">
      <c r="A155" s="400" t="s">
        <v>132</v>
      </c>
      <c r="G155" s="395" t="s">
        <v>1</v>
      </c>
      <c r="H155" s="401">
        <f>SUM(H157,H226,H450,H658)</f>
        <v>3224253</v>
      </c>
      <c r="I155" s="398" t="s">
        <v>97</v>
      </c>
      <c r="L155" s="401"/>
    </row>
    <row r="156" spans="1:12" s="400" customFormat="1" ht="21.75">
      <c r="A156" s="400" t="s">
        <v>390</v>
      </c>
      <c r="G156" s="395"/>
      <c r="H156" s="401"/>
      <c r="I156" s="398"/>
      <c r="L156" s="401"/>
    </row>
    <row r="157" spans="1:12" s="400" customFormat="1" ht="20.25" customHeight="1">
      <c r="A157" s="400" t="s">
        <v>3</v>
      </c>
      <c r="G157" s="395" t="s">
        <v>1</v>
      </c>
      <c r="H157" s="401">
        <f>SUM(H159,H183,H195,H204,H212)</f>
        <v>395353</v>
      </c>
      <c r="I157" s="398" t="s">
        <v>97</v>
      </c>
      <c r="L157" s="401"/>
    </row>
    <row r="158" spans="1:12" s="400" customFormat="1" ht="21.75">
      <c r="A158" s="400" t="s">
        <v>2106</v>
      </c>
      <c r="G158" s="395"/>
      <c r="H158" s="401"/>
      <c r="I158" s="398"/>
      <c r="L158" s="401"/>
    </row>
    <row r="159" spans="1:12" s="400" customFormat="1" ht="18.75" customHeight="1">
      <c r="G159" s="395" t="s">
        <v>1</v>
      </c>
      <c r="H159" s="596">
        <f>SUM(H160+H167)</f>
        <v>157353</v>
      </c>
      <c r="I159" s="398" t="s">
        <v>30</v>
      </c>
      <c r="L159" s="401"/>
    </row>
    <row r="160" spans="1:12" s="400" customFormat="1" ht="19.5" customHeight="1">
      <c r="B160" s="400" t="s">
        <v>2107</v>
      </c>
      <c r="G160" s="395" t="s">
        <v>28</v>
      </c>
      <c r="H160" s="401">
        <v>3000</v>
      </c>
      <c r="I160" s="398" t="s">
        <v>30</v>
      </c>
      <c r="L160" s="401"/>
    </row>
    <row r="161" spans="1:12" s="400" customFormat="1" ht="21" customHeight="1">
      <c r="A161" s="602" t="s">
        <v>1484</v>
      </c>
      <c r="B161" s="63"/>
      <c r="C161" s="404"/>
      <c r="D161" s="63"/>
      <c r="G161" s="406"/>
      <c r="H161" s="401"/>
      <c r="I161" s="398"/>
      <c r="L161" s="401"/>
    </row>
    <row r="162" spans="1:12" s="422" customFormat="1" ht="21.75" customHeight="1">
      <c r="A162" s="873" t="s">
        <v>1490</v>
      </c>
      <c r="G162" s="872"/>
      <c r="H162" s="876"/>
      <c r="I162" s="879"/>
      <c r="L162" s="876"/>
    </row>
    <row r="163" spans="1:12" s="400" customFormat="1" ht="21" customHeight="1">
      <c r="A163" s="602"/>
      <c r="B163" s="520" t="s">
        <v>1481</v>
      </c>
      <c r="C163" s="404"/>
      <c r="D163" s="63"/>
      <c r="G163" s="406"/>
      <c r="H163" s="401"/>
      <c r="I163" s="398"/>
      <c r="L163" s="401"/>
    </row>
    <row r="164" spans="1:12" s="400" customFormat="1" ht="21" customHeight="1">
      <c r="A164" s="602"/>
      <c r="B164" s="870" t="s">
        <v>1483</v>
      </c>
      <c r="C164" s="404"/>
      <c r="D164" s="63"/>
      <c r="G164" s="406"/>
      <c r="H164" s="401"/>
      <c r="I164" s="398"/>
      <c r="L164" s="401"/>
    </row>
    <row r="165" spans="1:12" s="400" customFormat="1" ht="21" customHeight="1">
      <c r="A165" s="602" t="s">
        <v>1482</v>
      </c>
      <c r="B165" s="63"/>
      <c r="C165" s="404"/>
      <c r="D165" s="63"/>
      <c r="G165" s="406"/>
      <c r="H165" s="401"/>
      <c r="I165" s="398"/>
      <c r="L165" s="401"/>
    </row>
    <row r="166" spans="1:12" s="400" customFormat="1" ht="21" customHeight="1">
      <c r="A166" s="670" t="s">
        <v>816</v>
      </c>
      <c r="B166" s="63"/>
      <c r="C166" s="404"/>
      <c r="D166" s="63"/>
      <c r="G166" s="406"/>
      <c r="H166" s="401"/>
      <c r="I166" s="398"/>
      <c r="L166" s="401"/>
    </row>
    <row r="167" spans="1:12" s="400" customFormat="1">
      <c r="B167" s="573" t="s">
        <v>2108</v>
      </c>
      <c r="C167" s="396"/>
      <c r="D167" s="396"/>
      <c r="E167" s="396"/>
      <c r="F167" s="396"/>
      <c r="G167" s="395" t="s">
        <v>28</v>
      </c>
      <c r="H167" s="401">
        <v>154353</v>
      </c>
      <c r="I167" s="398" t="s">
        <v>30</v>
      </c>
      <c r="L167" s="401"/>
    </row>
    <row r="168" spans="1:12" s="400" customFormat="1" ht="22.5" customHeight="1">
      <c r="A168" s="589" t="s">
        <v>2111</v>
      </c>
      <c r="B168" s="63"/>
      <c r="C168" s="63"/>
      <c r="D168" s="63"/>
      <c r="E168" s="63"/>
      <c r="F168" s="397"/>
      <c r="G168" s="63"/>
      <c r="H168" s="397"/>
      <c r="I168" s="402"/>
      <c r="L168" s="401"/>
    </row>
    <row r="169" spans="1:12" s="400" customFormat="1" ht="21" customHeight="1">
      <c r="A169" s="590" t="s">
        <v>1489</v>
      </c>
      <c r="B169" s="404"/>
      <c r="C169" s="404"/>
      <c r="D169" s="404"/>
      <c r="E169" s="404"/>
      <c r="F169" s="401"/>
      <c r="G169" s="404"/>
      <c r="H169" s="401"/>
      <c r="I169" s="398"/>
      <c r="L169" s="401"/>
    </row>
    <row r="170" spans="1:12" s="400" customFormat="1" ht="18.75" customHeight="1">
      <c r="A170" s="589"/>
      <c r="B170" s="589" t="s">
        <v>961</v>
      </c>
      <c r="C170" s="63"/>
      <c r="D170" s="63"/>
      <c r="E170" s="63"/>
      <c r="F170" s="397"/>
      <c r="G170" s="63"/>
      <c r="H170" s="401"/>
      <c r="I170" s="398"/>
      <c r="L170" s="401"/>
    </row>
    <row r="171" spans="1:12" s="400" customFormat="1" ht="21.75" customHeight="1">
      <c r="A171" s="589" t="s">
        <v>962</v>
      </c>
      <c r="B171" s="63"/>
      <c r="C171" s="63"/>
      <c r="D171" s="63"/>
      <c r="E171" s="63"/>
      <c r="F171" s="397"/>
      <c r="G171" s="63"/>
      <c r="H171" s="401"/>
      <c r="I171" s="398"/>
      <c r="L171" s="401"/>
    </row>
    <row r="172" spans="1:12" s="400" customFormat="1" ht="21.75" customHeight="1">
      <c r="A172" s="589"/>
      <c r="B172" s="520" t="s">
        <v>819</v>
      </c>
      <c r="C172" s="63"/>
      <c r="D172" s="63"/>
      <c r="E172" s="63"/>
      <c r="F172" s="397"/>
      <c r="G172" s="63"/>
      <c r="H172" s="401"/>
      <c r="I172" s="398"/>
      <c r="L172" s="401"/>
    </row>
    <row r="173" spans="1:12" s="400" customFormat="1" ht="21.75" customHeight="1">
      <c r="A173" s="589" t="s">
        <v>820</v>
      </c>
      <c r="B173" s="63"/>
      <c r="C173" s="63"/>
      <c r="D173" s="63"/>
      <c r="E173" s="63"/>
      <c r="F173" s="397"/>
      <c r="G173" s="63"/>
      <c r="H173" s="401"/>
      <c r="I173" s="398"/>
      <c r="L173" s="401"/>
    </row>
    <row r="174" spans="1:12" s="400" customFormat="1" ht="21" customHeight="1">
      <c r="A174" s="589" t="s">
        <v>818</v>
      </c>
      <c r="B174" s="63"/>
      <c r="C174" s="63"/>
      <c r="D174" s="63"/>
      <c r="E174" s="63"/>
      <c r="F174" s="397"/>
      <c r="G174" s="63"/>
      <c r="H174" s="401"/>
      <c r="I174" s="398"/>
      <c r="L174" s="401"/>
    </row>
    <row r="175" spans="1:12" s="400" customFormat="1" ht="19.5" customHeight="1">
      <c r="A175" s="589"/>
      <c r="B175" s="589" t="s">
        <v>963</v>
      </c>
      <c r="C175" s="63"/>
      <c r="D175" s="63"/>
      <c r="E175" s="63"/>
      <c r="F175" s="397"/>
      <c r="G175" s="63"/>
      <c r="H175" s="401"/>
      <c r="I175" s="398"/>
      <c r="L175" s="401"/>
    </row>
    <row r="176" spans="1:12" s="400" customFormat="1" ht="21.75" customHeight="1">
      <c r="A176" s="589" t="s">
        <v>911</v>
      </c>
      <c r="B176" s="63"/>
      <c r="C176" s="63"/>
      <c r="D176" s="63"/>
      <c r="E176" s="63"/>
      <c r="F176" s="397"/>
      <c r="G176" s="63"/>
      <c r="H176" s="401"/>
      <c r="I176" s="398"/>
      <c r="L176" s="401"/>
    </row>
    <row r="177" spans="1:12" s="400" customFormat="1" ht="21.75" customHeight="1">
      <c r="A177" s="589" t="s">
        <v>913</v>
      </c>
      <c r="B177" s="63"/>
      <c r="C177" s="63"/>
      <c r="D177" s="63"/>
      <c r="E177" s="63"/>
      <c r="F177" s="397"/>
      <c r="G177" s="63"/>
      <c r="H177" s="401"/>
      <c r="I177" s="398"/>
      <c r="L177" s="401"/>
    </row>
    <row r="178" spans="1:12" s="400" customFormat="1" ht="21.75" customHeight="1">
      <c r="A178" s="589" t="s">
        <v>912</v>
      </c>
      <c r="B178" s="63"/>
      <c r="C178" s="63"/>
      <c r="D178" s="63"/>
      <c r="E178" s="63"/>
      <c r="F178" s="397"/>
      <c r="G178" s="63"/>
      <c r="H178" s="401"/>
      <c r="I178" s="398"/>
      <c r="L178" s="401"/>
    </row>
    <row r="179" spans="1:12" s="400" customFormat="1" ht="21.75" customHeight="1">
      <c r="A179" s="589"/>
      <c r="B179" s="589" t="s">
        <v>821</v>
      </c>
      <c r="C179" s="63"/>
      <c r="D179" s="63"/>
      <c r="E179" s="63"/>
      <c r="F179" s="397"/>
      <c r="G179" s="63"/>
      <c r="H179" s="401"/>
      <c r="I179" s="398"/>
      <c r="L179" s="401"/>
    </row>
    <row r="180" spans="1:12" s="400" customFormat="1" ht="21.75" customHeight="1">
      <c r="A180" s="589" t="s">
        <v>822</v>
      </c>
      <c r="B180" s="63"/>
      <c r="C180" s="63"/>
      <c r="D180" s="63"/>
      <c r="E180" s="63"/>
      <c r="F180" s="397"/>
      <c r="G180" s="63"/>
      <c r="H180" s="401"/>
      <c r="I180" s="398"/>
      <c r="L180" s="401"/>
    </row>
    <row r="181" spans="1:12" s="400" customFormat="1" ht="19.5" customHeight="1">
      <c r="A181" s="589" t="s">
        <v>1386</v>
      </c>
      <c r="B181" s="63"/>
      <c r="C181" s="63"/>
      <c r="D181" s="63"/>
      <c r="E181" s="63"/>
      <c r="F181" s="397"/>
      <c r="G181" s="63"/>
      <c r="H181" s="401"/>
      <c r="I181" s="398"/>
      <c r="L181" s="401"/>
    </row>
    <row r="182" spans="1:12" s="400" customFormat="1" ht="19.5" customHeight="1">
      <c r="A182" s="592" t="s">
        <v>817</v>
      </c>
      <c r="B182" s="63"/>
      <c r="C182" s="63"/>
      <c r="D182" s="63"/>
      <c r="E182" s="63"/>
      <c r="F182" s="397"/>
      <c r="G182" s="63"/>
      <c r="H182" s="401"/>
      <c r="I182" s="398"/>
      <c r="L182" s="401"/>
    </row>
    <row r="183" spans="1:12" s="400" customFormat="1" ht="22.5" customHeight="1">
      <c r="A183" s="400" t="s">
        <v>2109</v>
      </c>
      <c r="G183" s="395" t="s">
        <v>28</v>
      </c>
      <c r="H183" s="401">
        <v>25000</v>
      </c>
      <c r="I183" s="398" t="s">
        <v>30</v>
      </c>
      <c r="L183" s="401"/>
    </row>
    <row r="184" spans="1:12" s="588" customFormat="1" ht="24" customHeight="1">
      <c r="A184" s="520" t="s">
        <v>616</v>
      </c>
      <c r="C184" s="638"/>
      <c r="E184" s="638"/>
      <c r="F184" s="639"/>
      <c r="G184" s="638"/>
      <c r="H184" s="569"/>
    </row>
    <row r="185" spans="1:12" s="588" customFormat="1" ht="24.75" customHeight="1">
      <c r="A185" s="520" t="s">
        <v>617</v>
      </c>
      <c r="C185" s="638"/>
      <c r="E185" s="638"/>
      <c r="F185" s="639"/>
      <c r="G185" s="638"/>
      <c r="H185" s="569"/>
    </row>
    <row r="186" spans="1:12" s="588" customFormat="1" ht="21" customHeight="1">
      <c r="A186" s="602" t="s">
        <v>769</v>
      </c>
      <c r="C186" s="638"/>
      <c r="E186" s="638"/>
      <c r="F186" s="639"/>
      <c r="G186" s="638"/>
      <c r="H186" s="569"/>
    </row>
    <row r="187" spans="1:12" s="588" customFormat="1" ht="24" customHeight="1">
      <c r="A187" s="588" t="s">
        <v>1485</v>
      </c>
      <c r="C187" s="638"/>
      <c r="E187" s="638"/>
      <c r="F187" s="639"/>
      <c r="G187" s="638"/>
      <c r="H187" s="569"/>
    </row>
    <row r="188" spans="1:12" s="903" customFormat="1" ht="24" customHeight="1">
      <c r="A188" s="903" t="s">
        <v>1488</v>
      </c>
      <c r="F188" s="639"/>
      <c r="H188" s="639"/>
    </row>
    <row r="189" spans="1:12" s="588" customFormat="1" ht="22.5" customHeight="1">
      <c r="B189" s="602" t="s">
        <v>824</v>
      </c>
      <c r="C189" s="638"/>
      <c r="E189" s="638"/>
      <c r="F189" s="639"/>
      <c r="G189" s="638"/>
      <c r="H189" s="569"/>
    </row>
    <row r="190" spans="1:12" s="588" customFormat="1" ht="24" customHeight="1">
      <c r="A190" s="588" t="s">
        <v>825</v>
      </c>
      <c r="C190" s="638"/>
      <c r="E190" s="638"/>
      <c r="F190" s="639"/>
      <c r="G190" s="638"/>
      <c r="H190" s="569"/>
    </row>
    <row r="191" spans="1:12" s="588" customFormat="1" ht="24" customHeight="1">
      <c r="A191" s="588" t="s">
        <v>826</v>
      </c>
      <c r="C191" s="638"/>
      <c r="E191" s="638"/>
      <c r="F191" s="639"/>
      <c r="G191" s="638"/>
      <c r="H191" s="569"/>
    </row>
    <row r="192" spans="1:12" s="588" customFormat="1" ht="20.25" customHeight="1">
      <c r="A192" s="870" t="s">
        <v>827</v>
      </c>
      <c r="C192" s="638"/>
      <c r="E192" s="638"/>
      <c r="F192" s="639"/>
      <c r="G192" s="638"/>
      <c r="H192" s="569"/>
    </row>
    <row r="193" spans="1:12" s="588" customFormat="1" ht="24" customHeight="1">
      <c r="B193" s="588" t="s">
        <v>828</v>
      </c>
      <c r="C193" s="638"/>
      <c r="E193" s="638"/>
      <c r="F193" s="639"/>
      <c r="G193" s="638"/>
      <c r="H193" s="569"/>
    </row>
    <row r="194" spans="1:12" s="588" customFormat="1" ht="24" customHeight="1">
      <c r="A194" s="588" t="s">
        <v>829</v>
      </c>
      <c r="C194" s="638"/>
      <c r="E194" s="638"/>
      <c r="F194" s="639"/>
      <c r="G194" s="638"/>
      <c r="H194" s="569"/>
    </row>
    <row r="195" spans="1:12" ht="20.25" customHeight="1">
      <c r="A195" s="591" t="s">
        <v>2110</v>
      </c>
      <c r="B195" s="396"/>
      <c r="C195" s="396"/>
      <c r="D195" s="396"/>
      <c r="E195" s="397"/>
      <c r="F195" s="396"/>
      <c r="G195" s="417" t="s">
        <v>28</v>
      </c>
      <c r="H195" s="401">
        <v>10000</v>
      </c>
      <c r="I195" s="398" t="s">
        <v>30</v>
      </c>
    </row>
    <row r="196" spans="1:12" s="63" customFormat="1" ht="21" customHeight="1">
      <c r="A196" s="589" t="s">
        <v>1184</v>
      </c>
      <c r="F196" s="397"/>
      <c r="H196" s="397"/>
    </row>
    <row r="197" spans="1:12" s="63" customFormat="1" ht="18.75" customHeight="1">
      <c r="A197" s="589" t="s">
        <v>1486</v>
      </c>
      <c r="F197" s="397"/>
      <c r="H197" s="397"/>
    </row>
    <row r="198" spans="1:12" s="404" customFormat="1" ht="18.75" customHeight="1">
      <c r="A198" s="590" t="s">
        <v>1487</v>
      </c>
      <c r="F198" s="401"/>
      <c r="H198" s="401"/>
    </row>
    <row r="199" spans="1:12" s="63" customFormat="1" ht="18.75" customHeight="1">
      <c r="A199" s="589"/>
      <c r="B199" s="589" t="s">
        <v>830</v>
      </c>
      <c r="F199" s="397"/>
      <c r="H199" s="397"/>
    </row>
    <row r="200" spans="1:12" s="63" customFormat="1" ht="18.75" customHeight="1">
      <c r="A200" s="589" t="s">
        <v>831</v>
      </c>
      <c r="F200" s="397"/>
      <c r="H200" s="397"/>
    </row>
    <row r="201" spans="1:12" s="63" customFormat="1" ht="18.75" customHeight="1">
      <c r="A201" s="589"/>
      <c r="B201" s="589" t="s">
        <v>832</v>
      </c>
      <c r="F201" s="397"/>
      <c r="H201" s="397"/>
    </row>
    <row r="202" spans="1:12" s="63" customFormat="1" ht="18.75" customHeight="1">
      <c r="A202" s="589" t="s">
        <v>833</v>
      </c>
      <c r="F202" s="397"/>
      <c r="H202" s="397"/>
    </row>
    <row r="203" spans="1:12" s="63" customFormat="1" ht="18.75" customHeight="1">
      <c r="A203" s="589" t="s">
        <v>831</v>
      </c>
      <c r="F203" s="397"/>
      <c r="H203" s="397"/>
    </row>
    <row r="204" spans="1:12" s="400" customFormat="1" ht="19.5" customHeight="1">
      <c r="A204" s="591" t="s">
        <v>2112</v>
      </c>
      <c r="G204" s="395" t="s">
        <v>28</v>
      </c>
      <c r="H204" s="401">
        <f>SUM([5]ค่าเช่าบ้าน!$H$13)</f>
        <v>150000</v>
      </c>
      <c r="I204" s="398" t="s">
        <v>30</v>
      </c>
      <c r="L204" s="401"/>
    </row>
    <row r="205" spans="1:12" s="588" customFormat="1" ht="21.75" customHeight="1">
      <c r="A205" s="602" t="s">
        <v>1495</v>
      </c>
      <c r="F205" s="569"/>
      <c r="H205" s="569"/>
    </row>
    <row r="206" spans="1:12" s="879" customFormat="1" ht="21.75" customHeight="1">
      <c r="A206" s="873" t="s">
        <v>1496</v>
      </c>
      <c r="F206" s="911"/>
      <c r="H206" s="911"/>
    </row>
    <row r="207" spans="1:12" s="588" customFormat="1" ht="21.75" customHeight="1">
      <c r="A207" s="602"/>
      <c r="B207" s="870" t="s">
        <v>834</v>
      </c>
      <c r="F207" s="569"/>
      <c r="H207" s="569"/>
    </row>
    <row r="208" spans="1:12" s="588" customFormat="1" ht="21.75" customHeight="1">
      <c r="A208" s="602"/>
      <c r="B208" s="870" t="s">
        <v>835</v>
      </c>
      <c r="F208" s="569"/>
      <c r="H208" s="569"/>
    </row>
    <row r="209" spans="1:9" s="588" customFormat="1" ht="21.75" customHeight="1">
      <c r="A209" s="602"/>
      <c r="B209" s="870" t="s">
        <v>836</v>
      </c>
      <c r="F209" s="569"/>
      <c r="H209" s="569"/>
    </row>
    <row r="210" spans="1:9" s="588" customFormat="1" ht="21.75" customHeight="1">
      <c r="A210" s="602"/>
      <c r="B210" s="870" t="s">
        <v>1185</v>
      </c>
      <c r="F210" s="569"/>
      <c r="H210" s="569"/>
    </row>
    <row r="211" spans="1:9" s="588" customFormat="1" ht="21.75" customHeight="1">
      <c r="A211" s="602" t="s">
        <v>1186</v>
      </c>
      <c r="F211" s="569"/>
      <c r="H211" s="569"/>
    </row>
    <row r="212" spans="1:9" ht="21.75" customHeight="1">
      <c r="A212" s="591" t="s">
        <v>2113</v>
      </c>
      <c r="B212" s="396"/>
      <c r="C212" s="396"/>
      <c r="D212" s="396"/>
      <c r="E212" s="396"/>
      <c r="F212" s="396"/>
      <c r="G212" s="395" t="s">
        <v>28</v>
      </c>
      <c r="H212" s="401">
        <f>SUM([5]เงินช่วยเหลือการศึกษาบุตร!$C$18)</f>
        <v>53000</v>
      </c>
      <c r="I212" s="398" t="s">
        <v>30</v>
      </c>
    </row>
    <row r="213" spans="1:9" s="63" customFormat="1" ht="21.75" customHeight="1">
      <c r="A213" s="602" t="s">
        <v>1497</v>
      </c>
      <c r="F213" s="397"/>
      <c r="H213" s="397"/>
    </row>
    <row r="214" spans="1:9" s="422" customFormat="1" ht="23.25" customHeight="1">
      <c r="A214" s="422" t="s">
        <v>2114</v>
      </c>
      <c r="F214" s="876"/>
      <c r="H214" s="876"/>
    </row>
    <row r="215" spans="1:9" s="423" customFormat="1" ht="23.25" customHeight="1">
      <c r="B215" s="762" t="s">
        <v>1499</v>
      </c>
      <c r="F215" s="689"/>
      <c r="H215" s="689"/>
    </row>
    <row r="216" spans="1:9" s="423" customFormat="1" ht="23.25" customHeight="1">
      <c r="B216" s="423" t="s">
        <v>1500</v>
      </c>
      <c r="F216" s="689"/>
      <c r="H216" s="689"/>
    </row>
    <row r="217" spans="1:9" s="63" customFormat="1" ht="23.25" customHeight="1">
      <c r="B217" s="63" t="s">
        <v>1501</v>
      </c>
      <c r="F217" s="397"/>
      <c r="H217" s="397"/>
    </row>
    <row r="218" spans="1:9" s="63" customFormat="1" ht="23.25" customHeight="1">
      <c r="B218" s="63" t="s">
        <v>1502</v>
      </c>
      <c r="F218" s="397"/>
      <c r="H218" s="397"/>
    </row>
    <row r="219" spans="1:9" s="63" customFormat="1" ht="21" customHeight="1">
      <c r="A219" s="520" t="s">
        <v>837</v>
      </c>
      <c r="F219" s="397"/>
      <c r="H219" s="397"/>
    </row>
    <row r="220" spans="1:9" s="63" customFormat="1" ht="20.25" customHeight="1">
      <c r="B220" s="520" t="s">
        <v>1503</v>
      </c>
      <c r="F220" s="397"/>
      <c r="H220" s="397"/>
    </row>
    <row r="221" spans="1:9" s="63" customFormat="1" ht="19.5" customHeight="1">
      <c r="A221" s="520" t="s">
        <v>1014</v>
      </c>
      <c r="F221" s="397"/>
      <c r="H221" s="397"/>
    </row>
    <row r="222" spans="1:9" s="63" customFormat="1" ht="21.75" customHeight="1">
      <c r="B222" s="520" t="s">
        <v>1504</v>
      </c>
      <c r="F222" s="397"/>
      <c r="H222" s="397"/>
    </row>
    <row r="223" spans="1:9" s="63" customFormat="1" ht="21" customHeight="1">
      <c r="A223" s="520" t="s">
        <v>838</v>
      </c>
      <c r="F223" s="397"/>
      <c r="H223" s="397"/>
    </row>
    <row r="224" spans="1:9" s="63" customFormat="1" ht="21" customHeight="1">
      <c r="A224" s="520"/>
      <c r="F224" s="397"/>
      <c r="H224" s="397"/>
    </row>
    <row r="225" spans="1:12" s="63" customFormat="1" ht="21" customHeight="1">
      <c r="A225" s="520"/>
      <c r="F225" s="397"/>
      <c r="H225" s="397"/>
    </row>
    <row r="226" spans="1:12" ht="20.25" customHeight="1">
      <c r="A226" s="573" t="s">
        <v>9</v>
      </c>
      <c r="B226" s="396"/>
      <c r="C226" s="396"/>
      <c r="D226" s="396"/>
      <c r="E226" s="396"/>
      <c r="F226" s="396"/>
      <c r="G226" s="395" t="s">
        <v>1</v>
      </c>
      <c r="H226" s="401">
        <f>SUM(H227,H249,H267,H429)</f>
        <v>1742500</v>
      </c>
      <c r="I226" s="398" t="s">
        <v>97</v>
      </c>
    </row>
    <row r="227" spans="1:12">
      <c r="A227" s="398" t="s">
        <v>2115</v>
      </c>
      <c r="B227" s="400"/>
      <c r="C227" s="400"/>
      <c r="D227" s="400"/>
      <c r="E227" s="400"/>
      <c r="F227" s="400"/>
      <c r="G227" s="395" t="s">
        <v>1</v>
      </c>
      <c r="H227" s="401">
        <f>SUM(H228,H241)</f>
        <v>654000</v>
      </c>
      <c r="I227" s="398" t="s">
        <v>30</v>
      </c>
    </row>
    <row r="228" spans="1:12" s="598" customFormat="1" ht="20.25" customHeight="1">
      <c r="A228" s="599"/>
      <c r="B228" s="591" t="s">
        <v>407</v>
      </c>
      <c r="C228" s="591"/>
      <c r="D228" s="591"/>
      <c r="E228" s="591"/>
      <c r="F228" s="591"/>
      <c r="G228" s="637" t="s">
        <v>28</v>
      </c>
      <c r="H228" s="596">
        <v>150000</v>
      </c>
      <c r="I228" s="601" t="s">
        <v>30</v>
      </c>
      <c r="L228" s="595"/>
    </row>
    <row r="229" spans="1:12" s="598" customFormat="1" ht="20.25" customHeight="1">
      <c r="A229" s="599" t="s">
        <v>2116</v>
      </c>
      <c r="B229" s="591"/>
      <c r="C229" s="591"/>
      <c r="D229" s="591"/>
      <c r="E229" s="591"/>
      <c r="F229" s="591"/>
      <c r="G229" s="637"/>
      <c r="H229" s="596"/>
      <c r="I229" s="601"/>
      <c r="L229" s="595"/>
    </row>
    <row r="230" spans="1:12" s="598" customFormat="1" ht="20.25" customHeight="1">
      <c r="A230" s="599" t="s">
        <v>2117</v>
      </c>
      <c r="B230" s="591"/>
      <c r="C230" s="591"/>
      <c r="D230" s="591"/>
      <c r="E230" s="591"/>
      <c r="F230" s="591"/>
      <c r="G230" s="637"/>
      <c r="H230" s="596"/>
      <c r="I230" s="601"/>
      <c r="L230" s="595"/>
    </row>
    <row r="231" spans="1:12" s="598" customFormat="1" ht="20.25" customHeight="1">
      <c r="A231" s="599" t="s">
        <v>2118</v>
      </c>
      <c r="B231" s="591"/>
      <c r="C231" s="591"/>
      <c r="D231" s="591"/>
      <c r="E231" s="591"/>
      <c r="F231" s="591"/>
      <c r="G231" s="637"/>
      <c r="H231" s="596"/>
      <c r="I231" s="601"/>
      <c r="L231" s="595"/>
    </row>
    <row r="232" spans="1:12" s="589" customFormat="1" ht="21.75" customHeight="1">
      <c r="A232" s="589" t="s">
        <v>2291</v>
      </c>
      <c r="F232" s="595"/>
      <c r="H232" s="595"/>
    </row>
    <row r="233" spans="1:12" s="589" customFormat="1" ht="21.75" customHeight="1">
      <c r="A233" s="589" t="s">
        <v>2509</v>
      </c>
      <c r="F233" s="595"/>
      <c r="H233" s="595"/>
    </row>
    <row r="234" spans="1:12" s="600" customFormat="1" ht="21.75" customHeight="1">
      <c r="A234" s="600" t="s">
        <v>1511</v>
      </c>
      <c r="F234" s="912"/>
      <c r="H234" s="912"/>
    </row>
    <row r="235" spans="1:12" s="589" customFormat="1" ht="21.75" customHeight="1">
      <c r="B235" s="589" t="s">
        <v>1510</v>
      </c>
      <c r="F235" s="595"/>
      <c r="H235" s="595"/>
    </row>
    <row r="236" spans="1:12" s="418" customFormat="1" ht="24" customHeight="1">
      <c r="A236" s="63"/>
      <c r="B236" s="63" t="s">
        <v>846</v>
      </c>
      <c r="C236" s="63"/>
      <c r="D236" s="63"/>
      <c r="E236" s="405"/>
      <c r="F236" s="401"/>
      <c r="G236" s="404"/>
      <c r="H236" s="397"/>
      <c r="I236" s="63"/>
    </row>
    <row r="237" spans="1:12" s="589" customFormat="1" ht="21.75" customHeight="1">
      <c r="B237" s="589" t="s">
        <v>2119</v>
      </c>
      <c r="F237" s="595"/>
      <c r="H237" s="595"/>
    </row>
    <row r="238" spans="1:12" s="589" customFormat="1" ht="22.5" customHeight="1">
      <c r="A238" s="589" t="s">
        <v>1513</v>
      </c>
      <c r="F238" s="595"/>
      <c r="H238" s="595"/>
    </row>
    <row r="239" spans="1:12" s="589" customFormat="1" ht="21" customHeight="1">
      <c r="B239" s="589" t="s">
        <v>2120</v>
      </c>
      <c r="E239" s="595"/>
      <c r="H239" s="595"/>
    </row>
    <row r="240" spans="1:12" s="589" customFormat="1" ht="21" customHeight="1">
      <c r="A240" s="589" t="s">
        <v>1515</v>
      </c>
      <c r="E240" s="595"/>
      <c r="H240" s="595"/>
    </row>
    <row r="241" spans="1:12">
      <c r="A241" s="400"/>
      <c r="B241" s="591" t="s">
        <v>408</v>
      </c>
      <c r="C241" s="400"/>
      <c r="D241" s="400"/>
      <c r="E241" s="400"/>
      <c r="F241" s="400"/>
      <c r="G241" s="395" t="s">
        <v>28</v>
      </c>
      <c r="H241" s="401">
        <f>SUM([6]แผนงานบริหารงานทั่วไป!$D$45)</f>
        <v>504000</v>
      </c>
      <c r="I241" s="398" t="s">
        <v>30</v>
      </c>
    </row>
    <row r="242" spans="1:12" s="63" customFormat="1" ht="23.25" customHeight="1">
      <c r="A242" s="63" t="s">
        <v>2121</v>
      </c>
      <c r="F242" s="397"/>
      <c r="H242" s="397"/>
    </row>
    <row r="243" spans="1:12" s="589" customFormat="1" ht="21" customHeight="1">
      <c r="B243" s="590" t="s">
        <v>839</v>
      </c>
      <c r="E243" s="595"/>
      <c r="H243" s="595"/>
    </row>
    <row r="244" spans="1:12" s="589" customFormat="1" ht="21" customHeight="1">
      <c r="B244" s="589" t="s">
        <v>1298</v>
      </c>
      <c r="E244" s="595"/>
      <c r="H244" s="595"/>
    </row>
    <row r="245" spans="1:12" s="589" customFormat="1" ht="21" customHeight="1">
      <c r="A245" s="589" t="s">
        <v>1299</v>
      </c>
      <c r="E245" s="595"/>
      <c r="H245" s="595"/>
    </row>
    <row r="246" spans="1:12" s="589" customFormat="1" ht="21" customHeight="1">
      <c r="B246" s="590" t="s">
        <v>840</v>
      </c>
      <c r="E246" s="595"/>
      <c r="H246" s="595"/>
    </row>
    <row r="247" spans="1:12" s="589" customFormat="1" ht="21" customHeight="1">
      <c r="B247" s="589" t="s">
        <v>841</v>
      </c>
      <c r="E247" s="595"/>
      <c r="H247" s="595"/>
    </row>
    <row r="248" spans="1:12" s="589" customFormat="1" ht="21" customHeight="1">
      <c r="B248" s="589" t="s">
        <v>842</v>
      </c>
      <c r="E248" s="595"/>
      <c r="H248" s="595"/>
    </row>
    <row r="249" spans="1:12" s="404" customFormat="1" ht="24" customHeight="1">
      <c r="A249" s="404" t="s">
        <v>2122</v>
      </c>
      <c r="F249" s="401"/>
      <c r="G249" s="405" t="s">
        <v>1</v>
      </c>
      <c r="H249" s="401">
        <f>SUM(H250)</f>
        <v>30000</v>
      </c>
      <c r="I249" s="404" t="s">
        <v>30</v>
      </c>
    </row>
    <row r="250" spans="1:12" s="400" customFormat="1" ht="21.75">
      <c r="B250" s="400" t="s">
        <v>411</v>
      </c>
      <c r="E250" s="401"/>
      <c r="F250" s="401"/>
      <c r="G250" s="417" t="s">
        <v>28</v>
      </c>
      <c r="H250" s="417">
        <v>30000</v>
      </c>
      <c r="I250" s="398" t="s">
        <v>30</v>
      </c>
      <c r="L250" s="401"/>
    </row>
    <row r="251" spans="1:12">
      <c r="A251" s="396" t="s">
        <v>1516</v>
      </c>
      <c r="B251" s="396"/>
      <c r="C251" s="396"/>
      <c r="D251" s="396"/>
      <c r="E251" s="397"/>
      <c r="F251" s="397"/>
      <c r="G251" s="412"/>
      <c r="H251" s="412"/>
    </row>
    <row r="252" spans="1:12" s="400" customFormat="1">
      <c r="B252" s="400" t="s">
        <v>1517</v>
      </c>
      <c r="E252" s="401"/>
      <c r="F252" s="401"/>
      <c r="G252" s="417"/>
      <c r="H252" s="417"/>
      <c r="I252" s="398"/>
      <c r="L252" s="401"/>
    </row>
    <row r="253" spans="1:12">
      <c r="A253" s="396" t="s">
        <v>1518</v>
      </c>
      <c r="B253" s="396"/>
      <c r="C253" s="396"/>
      <c r="D253" s="396"/>
      <c r="E253" s="397"/>
      <c r="F253" s="397"/>
      <c r="G253" s="412"/>
      <c r="H253" s="412"/>
    </row>
    <row r="254" spans="1:12">
      <c r="A254" s="396" t="s">
        <v>2123</v>
      </c>
      <c r="B254" s="396"/>
      <c r="C254" s="396"/>
      <c r="D254" s="396"/>
      <c r="E254" s="397"/>
      <c r="F254" s="397"/>
      <c r="G254" s="412"/>
      <c r="H254" s="412"/>
    </row>
    <row r="255" spans="1:12" s="423" customFormat="1" ht="24" customHeight="1">
      <c r="A255" s="690" t="s">
        <v>1519</v>
      </c>
      <c r="E255" s="688"/>
      <c r="F255" s="689"/>
      <c r="H255" s="689"/>
    </row>
    <row r="256" spans="1:12" s="423" customFormat="1" ht="24" customHeight="1">
      <c r="A256" s="690" t="s">
        <v>1520</v>
      </c>
      <c r="E256" s="688"/>
      <c r="F256" s="689"/>
      <c r="H256" s="689"/>
    </row>
    <row r="257" spans="1:9" s="423" customFormat="1" ht="24" customHeight="1">
      <c r="A257" s="690" t="s">
        <v>1522</v>
      </c>
      <c r="E257" s="688"/>
      <c r="F257" s="689"/>
      <c r="H257" s="689"/>
    </row>
    <row r="258" spans="1:9" s="422" customFormat="1" ht="24" customHeight="1">
      <c r="A258" s="600"/>
      <c r="B258" s="422" t="s">
        <v>1521</v>
      </c>
      <c r="E258" s="872"/>
      <c r="F258" s="876"/>
      <c r="H258" s="876"/>
    </row>
    <row r="259" spans="1:9" s="423" customFormat="1" ht="24" customHeight="1">
      <c r="A259" s="690" t="s">
        <v>2510</v>
      </c>
      <c r="E259" s="688"/>
      <c r="F259" s="689"/>
      <c r="H259" s="689"/>
    </row>
    <row r="260" spans="1:9" s="423" customFormat="1" ht="24" customHeight="1">
      <c r="A260" s="690" t="s">
        <v>2511</v>
      </c>
      <c r="E260" s="688"/>
      <c r="F260" s="689"/>
      <c r="H260" s="689"/>
    </row>
    <row r="261" spans="1:9" s="423" customFormat="1" ht="24" customHeight="1">
      <c r="A261" s="690" t="s">
        <v>2512</v>
      </c>
      <c r="E261" s="688"/>
      <c r="F261" s="689"/>
      <c r="H261" s="689"/>
    </row>
    <row r="262" spans="1:9" s="423" customFormat="1" ht="24" customHeight="1">
      <c r="A262" s="690" t="s">
        <v>2513</v>
      </c>
      <c r="E262" s="688"/>
      <c r="F262" s="689"/>
      <c r="H262" s="689"/>
    </row>
    <row r="263" spans="1:9" s="571" customFormat="1" ht="22.5" customHeight="1">
      <c r="A263" s="571" t="s">
        <v>2124</v>
      </c>
      <c r="E263" s="772"/>
      <c r="F263" s="913"/>
      <c r="H263" s="913"/>
    </row>
    <row r="264" spans="1:9" s="63" customFormat="1" ht="22.5" customHeight="1">
      <c r="B264" s="589" t="s">
        <v>844</v>
      </c>
      <c r="E264" s="410"/>
      <c r="F264" s="397"/>
      <c r="H264" s="397"/>
    </row>
    <row r="265" spans="1:9" s="63" customFormat="1" ht="22.5" customHeight="1">
      <c r="A265" s="589" t="s">
        <v>845</v>
      </c>
      <c r="E265" s="410"/>
      <c r="F265" s="397"/>
      <c r="H265" s="397"/>
    </row>
    <row r="266" spans="1:9" s="418" customFormat="1" ht="25.5" customHeight="1">
      <c r="A266" s="404" t="s">
        <v>2125</v>
      </c>
      <c r="B266" s="404"/>
      <c r="C266" s="404"/>
      <c r="D266" s="404"/>
      <c r="E266" s="405"/>
      <c r="F266" s="401"/>
      <c r="G266" s="404"/>
      <c r="H266" s="401"/>
      <c r="I266" s="404"/>
    </row>
    <row r="267" spans="1:9" s="418" customFormat="1" ht="23.25" customHeight="1">
      <c r="A267" s="404"/>
      <c r="B267" s="404"/>
      <c r="C267" s="404"/>
      <c r="D267" s="404"/>
      <c r="E267" s="405"/>
      <c r="F267" s="401"/>
      <c r="G267" s="597" t="s">
        <v>1</v>
      </c>
      <c r="H267" s="610">
        <f>SUM(H268,H284,H293,H309,H315,H326,H338,H343,H354,H370,H407)</f>
        <v>858500</v>
      </c>
      <c r="I267" s="404" t="s">
        <v>30</v>
      </c>
    </row>
    <row r="268" spans="1:9" s="418" customFormat="1" ht="22.5" customHeight="1">
      <c r="A268" s="404"/>
      <c r="B268" s="590" t="s">
        <v>650</v>
      </c>
      <c r="C268" s="404"/>
      <c r="D268" s="404"/>
      <c r="E268" s="405"/>
      <c r="F268" s="401"/>
      <c r="G268" s="597" t="s">
        <v>28</v>
      </c>
      <c r="H268" s="596">
        <v>300000</v>
      </c>
      <c r="I268" s="404" t="s">
        <v>30</v>
      </c>
    </row>
    <row r="269" spans="1:9" s="418" customFormat="1" ht="22.5" customHeight="1">
      <c r="A269" s="520" t="s">
        <v>1523</v>
      </c>
      <c r="B269" s="590"/>
      <c r="C269" s="404"/>
      <c r="D269" s="404"/>
      <c r="E269" s="405"/>
      <c r="F269" s="401"/>
      <c r="G269" s="597"/>
      <c r="H269" s="596"/>
      <c r="I269" s="404"/>
    </row>
    <row r="270" spans="1:9" s="418" customFormat="1" ht="22.5" customHeight="1">
      <c r="A270" s="520" t="s">
        <v>1524</v>
      </c>
      <c r="B270" s="590"/>
      <c r="C270" s="404"/>
      <c r="D270" s="404"/>
      <c r="E270" s="405"/>
      <c r="F270" s="401"/>
      <c r="G270" s="597"/>
      <c r="H270" s="596"/>
      <c r="I270" s="404"/>
    </row>
    <row r="271" spans="1:9" s="418" customFormat="1" ht="22.5" customHeight="1">
      <c r="A271" s="520" t="s">
        <v>2514</v>
      </c>
      <c r="B271" s="590"/>
      <c r="C271" s="404"/>
      <c r="D271" s="404"/>
      <c r="E271" s="405"/>
      <c r="F271" s="401"/>
      <c r="G271" s="597"/>
      <c r="H271" s="596"/>
      <c r="I271" s="404"/>
    </row>
    <row r="272" spans="1:9" s="418" customFormat="1" ht="24.75" customHeight="1">
      <c r="A272" s="520" t="s">
        <v>2515</v>
      </c>
      <c r="B272" s="63"/>
      <c r="C272" s="63"/>
      <c r="D272" s="63"/>
      <c r="E272" s="405"/>
      <c r="F272" s="401"/>
      <c r="G272" s="404"/>
      <c r="H272" s="397"/>
      <c r="I272" s="63"/>
    </row>
    <row r="273" spans="1:9" s="418" customFormat="1" ht="24.75" customHeight="1">
      <c r="A273" s="520" t="s">
        <v>2516</v>
      </c>
      <c r="B273" s="63"/>
      <c r="C273" s="63"/>
      <c r="D273" s="63"/>
      <c r="E273" s="405"/>
      <c r="F273" s="401"/>
      <c r="G273" s="404"/>
      <c r="H273" s="397"/>
      <c r="I273" s="63"/>
    </row>
    <row r="274" spans="1:9" s="418" customFormat="1" ht="24.75" customHeight="1">
      <c r="A274" s="63" t="s">
        <v>2518</v>
      </c>
      <c r="B274" s="63"/>
      <c r="C274" s="63"/>
      <c r="D274" s="63"/>
      <c r="E274" s="405"/>
      <c r="F274" s="401"/>
      <c r="G274" s="404"/>
      <c r="H274" s="397"/>
      <c r="I274" s="63"/>
    </row>
    <row r="275" spans="1:9" s="418" customFormat="1" ht="22.5" customHeight="1">
      <c r="A275" s="520" t="s">
        <v>2517</v>
      </c>
      <c r="B275" s="63"/>
      <c r="C275" s="63"/>
      <c r="D275" s="63"/>
      <c r="E275" s="405"/>
      <c r="F275" s="401"/>
      <c r="G275" s="404"/>
      <c r="H275" s="397"/>
      <c r="I275" s="63"/>
    </row>
    <row r="276" spans="1:9" s="914" customFormat="1" ht="24" customHeight="1">
      <c r="A276" s="404" t="s">
        <v>1525</v>
      </c>
      <c r="B276" s="404"/>
      <c r="C276" s="404"/>
      <c r="D276" s="404"/>
      <c r="E276" s="405"/>
      <c r="F276" s="401"/>
      <c r="G276" s="404"/>
      <c r="H276" s="401"/>
      <c r="I276" s="404"/>
    </row>
    <row r="277" spans="1:9" s="418" customFormat="1" ht="23.25" customHeight="1">
      <c r="A277" s="63"/>
      <c r="B277" s="520" t="s">
        <v>1526</v>
      </c>
      <c r="C277" s="63"/>
      <c r="D277" s="63"/>
      <c r="E277" s="405"/>
      <c r="F277" s="401"/>
      <c r="G277" s="404"/>
      <c r="H277" s="397"/>
      <c r="I277" s="63"/>
    </row>
    <row r="278" spans="1:9" s="418" customFormat="1" ht="24" customHeight="1">
      <c r="A278" s="63"/>
      <c r="B278" s="63" t="s">
        <v>846</v>
      </c>
      <c r="C278" s="63"/>
      <c r="D278" s="63"/>
      <c r="E278" s="405"/>
      <c r="F278" s="401"/>
      <c r="G278" s="404"/>
      <c r="H278" s="397"/>
      <c r="I278" s="63"/>
    </row>
    <row r="279" spans="1:9" s="418" customFormat="1" ht="24" customHeight="1">
      <c r="A279" s="63"/>
      <c r="B279" s="63" t="s">
        <v>1527</v>
      </c>
      <c r="C279" s="63"/>
      <c r="D279" s="63"/>
      <c r="E279" s="405"/>
      <c r="F279" s="401"/>
      <c r="G279" s="404"/>
      <c r="H279" s="397"/>
      <c r="I279" s="63"/>
    </row>
    <row r="280" spans="1:9" s="418" customFormat="1" ht="24" customHeight="1">
      <c r="A280" s="63" t="s">
        <v>1528</v>
      </c>
      <c r="B280" s="63"/>
      <c r="C280" s="63"/>
      <c r="D280" s="63"/>
      <c r="E280" s="405"/>
      <c r="F280" s="401"/>
      <c r="G280" s="404"/>
      <c r="H280" s="397"/>
      <c r="I280" s="63"/>
    </row>
    <row r="281" spans="1:9" s="418" customFormat="1" ht="24" customHeight="1">
      <c r="A281" s="63"/>
      <c r="B281" s="63" t="s">
        <v>1529</v>
      </c>
      <c r="C281" s="63"/>
      <c r="D281" s="63"/>
      <c r="E281" s="405"/>
      <c r="F281" s="401"/>
      <c r="G281" s="404"/>
      <c r="H281" s="397"/>
      <c r="I281" s="63"/>
    </row>
    <row r="282" spans="1:9" s="418" customFormat="1" ht="24" customHeight="1">
      <c r="A282" s="63" t="s">
        <v>1530</v>
      </c>
      <c r="B282" s="63"/>
      <c r="C282" s="63"/>
      <c r="D282" s="63"/>
      <c r="E282" s="405"/>
      <c r="F282" s="401"/>
      <c r="G282" s="404"/>
      <c r="H282" s="397"/>
      <c r="I282" s="63"/>
    </row>
    <row r="283" spans="1:9" s="418" customFormat="1" ht="24" customHeight="1">
      <c r="A283" s="592" t="s">
        <v>848</v>
      </c>
      <c r="B283" s="63"/>
      <c r="C283" s="63"/>
      <c r="D283" s="63"/>
      <c r="E283" s="405"/>
      <c r="F283" s="401"/>
      <c r="G283" s="404"/>
      <c r="H283" s="397"/>
      <c r="I283" s="63"/>
    </row>
    <row r="284" spans="1:9" s="418" customFormat="1" ht="21.75" customHeight="1">
      <c r="A284" s="404"/>
      <c r="B284" s="609" t="s">
        <v>2333</v>
      </c>
      <c r="C284" s="404"/>
      <c r="D284" s="404"/>
      <c r="E284" s="405"/>
      <c r="F284" s="401"/>
      <c r="G284" s="405" t="s">
        <v>28</v>
      </c>
      <c r="H284" s="401">
        <v>287000</v>
      </c>
      <c r="I284" s="404" t="s">
        <v>30</v>
      </c>
    </row>
    <row r="285" spans="1:9" s="418" customFormat="1" ht="21.75" customHeight="1">
      <c r="A285" s="870" t="s">
        <v>849</v>
      </c>
      <c r="B285" s="609"/>
      <c r="C285" s="404"/>
      <c r="D285" s="404"/>
      <c r="E285" s="405"/>
      <c r="F285" s="401"/>
      <c r="G285" s="405"/>
      <c r="H285" s="401"/>
      <c r="I285" s="404"/>
    </row>
    <row r="286" spans="1:9" s="418" customFormat="1" ht="23.25" customHeight="1">
      <c r="A286" s="589" t="s">
        <v>850</v>
      </c>
      <c r="B286" s="63"/>
      <c r="C286" s="63"/>
      <c r="D286" s="63"/>
      <c r="E286" s="63"/>
      <c r="F286" s="397"/>
      <c r="G286" s="63"/>
      <c r="H286" s="397"/>
      <c r="I286" s="63"/>
    </row>
    <row r="287" spans="1:9" s="418" customFormat="1" ht="21" customHeight="1">
      <c r="A287" s="589" t="s">
        <v>2126</v>
      </c>
      <c r="B287" s="63"/>
      <c r="C287" s="63"/>
      <c r="D287" s="63"/>
      <c r="E287" s="63"/>
      <c r="F287" s="397"/>
      <c r="G287" s="63"/>
      <c r="H287" s="397"/>
      <c r="I287" s="63"/>
    </row>
    <row r="288" spans="1:9" s="418" customFormat="1" ht="21" customHeight="1">
      <c r="A288" s="589" t="s">
        <v>2127</v>
      </c>
      <c r="B288" s="63"/>
      <c r="C288" s="63"/>
      <c r="D288" s="63"/>
      <c r="E288" s="63"/>
      <c r="F288" s="397"/>
      <c r="G288" s="63"/>
      <c r="H288" s="397"/>
      <c r="I288" s="63"/>
    </row>
    <row r="289" spans="1:9" s="914" customFormat="1" ht="21.75" customHeight="1">
      <c r="A289" s="590" t="s">
        <v>1536</v>
      </c>
      <c r="B289" s="404"/>
      <c r="C289" s="404"/>
      <c r="D289" s="404"/>
      <c r="E289" s="404"/>
      <c r="F289" s="401"/>
      <c r="G289" s="404"/>
      <c r="H289" s="401"/>
      <c r="I289" s="404"/>
    </row>
    <row r="290" spans="1:9" s="418" customFormat="1" ht="21.75" customHeight="1">
      <c r="A290" s="63"/>
      <c r="B290" s="589" t="s">
        <v>851</v>
      </c>
      <c r="C290" s="63"/>
      <c r="D290" s="63"/>
      <c r="E290" s="63"/>
      <c r="F290" s="397"/>
      <c r="G290" s="63"/>
      <c r="H290" s="397"/>
      <c r="I290" s="63"/>
    </row>
    <row r="291" spans="1:9" s="418" customFormat="1" ht="21.75" customHeight="1">
      <c r="A291" s="63"/>
      <c r="B291" s="589" t="s">
        <v>1534</v>
      </c>
      <c r="C291" s="63"/>
      <c r="D291" s="63"/>
      <c r="E291" s="63"/>
      <c r="F291" s="397"/>
      <c r="G291" s="63"/>
      <c r="H291" s="397"/>
      <c r="I291" s="63"/>
    </row>
    <row r="292" spans="1:9" s="418" customFormat="1" ht="21.75" customHeight="1">
      <c r="A292" s="63"/>
      <c r="B292" s="589" t="s">
        <v>852</v>
      </c>
      <c r="C292" s="63"/>
      <c r="D292" s="63"/>
      <c r="E292" s="63"/>
      <c r="F292" s="397"/>
      <c r="G292" s="63"/>
      <c r="H292" s="397"/>
      <c r="I292" s="63"/>
    </row>
    <row r="293" spans="1:9" s="418" customFormat="1" ht="24.75" customHeight="1">
      <c r="A293" s="404"/>
      <c r="B293" s="571" t="s">
        <v>2128</v>
      </c>
      <c r="C293" s="404"/>
      <c r="D293" s="404"/>
      <c r="E293" s="404"/>
      <c r="F293" s="401"/>
      <c r="G293" s="405" t="s">
        <v>28</v>
      </c>
      <c r="H293" s="401">
        <v>1500</v>
      </c>
      <c r="I293" s="404" t="s">
        <v>30</v>
      </c>
    </row>
    <row r="294" spans="1:9" s="842" customFormat="1" ht="21.75" customHeight="1">
      <c r="A294" s="589" t="s">
        <v>853</v>
      </c>
      <c r="B294" s="589"/>
      <c r="C294" s="589"/>
      <c r="D294" s="589"/>
      <c r="E294" s="594"/>
      <c r="F294" s="595"/>
      <c r="G294" s="589"/>
      <c r="H294" s="595"/>
      <c r="I294" s="589"/>
    </row>
    <row r="295" spans="1:9" s="842" customFormat="1" ht="24.75" customHeight="1">
      <c r="A295" s="589" t="s">
        <v>1537</v>
      </c>
      <c r="B295" s="589"/>
      <c r="C295" s="589"/>
      <c r="D295" s="589"/>
      <c r="E295" s="594"/>
      <c r="F295" s="589"/>
      <c r="G295" s="589"/>
      <c r="H295" s="595"/>
      <c r="I295" s="589"/>
    </row>
    <row r="296" spans="1:9" s="842" customFormat="1" ht="24.75" customHeight="1">
      <c r="A296" s="589"/>
      <c r="B296" s="589"/>
      <c r="C296" s="589"/>
      <c r="D296" s="589"/>
      <c r="E296" s="594"/>
      <c r="F296" s="589"/>
      <c r="G296" s="589"/>
      <c r="H296" s="595"/>
      <c r="I296" s="589"/>
    </row>
    <row r="297" spans="1:9" s="915" customFormat="1" ht="24.75" customHeight="1">
      <c r="A297" s="590" t="s">
        <v>1538</v>
      </c>
      <c r="B297" s="590"/>
      <c r="C297" s="590"/>
      <c r="D297" s="590"/>
      <c r="E297" s="597"/>
      <c r="F297" s="590"/>
      <c r="G297" s="590"/>
      <c r="H297" s="596"/>
      <c r="I297" s="590"/>
    </row>
    <row r="298" spans="1:9" s="589" customFormat="1" ht="20.25" customHeight="1">
      <c r="B298" s="589" t="s">
        <v>1304</v>
      </c>
      <c r="E298" s="594"/>
      <c r="F298" s="595"/>
      <c r="H298" s="595"/>
    </row>
    <row r="299" spans="1:9" s="589" customFormat="1" ht="21" customHeight="1">
      <c r="A299" s="589" t="s">
        <v>1301</v>
      </c>
      <c r="E299" s="594"/>
      <c r="F299" s="595"/>
      <c r="H299" s="595"/>
    </row>
    <row r="300" spans="1:9" s="842" customFormat="1" ht="21" customHeight="1">
      <c r="A300" s="589"/>
      <c r="B300" s="589" t="s">
        <v>1539</v>
      </c>
      <c r="C300" s="589"/>
      <c r="D300" s="589"/>
      <c r="E300" s="594"/>
      <c r="F300" s="589"/>
      <c r="G300" s="589"/>
      <c r="H300" s="595"/>
      <c r="I300" s="589"/>
    </row>
    <row r="301" spans="1:9" s="842" customFormat="1" ht="21" customHeight="1">
      <c r="A301" s="589" t="s">
        <v>2129</v>
      </c>
      <c r="B301" s="589"/>
      <c r="C301" s="589"/>
      <c r="D301" s="589"/>
      <c r="E301" s="594"/>
      <c r="F301" s="589"/>
      <c r="G301" s="589"/>
      <c r="H301" s="595"/>
      <c r="I301" s="589"/>
    </row>
    <row r="302" spans="1:9" s="842" customFormat="1" ht="21" customHeight="1">
      <c r="A302" s="589"/>
      <c r="B302" s="589" t="s">
        <v>2130</v>
      </c>
      <c r="C302" s="589"/>
      <c r="D302" s="589"/>
      <c r="E302" s="594"/>
      <c r="F302" s="589"/>
      <c r="G302" s="589"/>
      <c r="H302" s="595"/>
      <c r="I302" s="589"/>
    </row>
    <row r="303" spans="1:9" s="842" customFormat="1" ht="21" customHeight="1">
      <c r="A303" s="589"/>
      <c r="B303" s="589" t="s">
        <v>2131</v>
      </c>
      <c r="C303" s="589"/>
      <c r="D303" s="589"/>
      <c r="E303" s="594"/>
      <c r="F303" s="589"/>
      <c r="G303" s="589"/>
      <c r="H303" s="595"/>
      <c r="I303" s="589"/>
    </row>
    <row r="304" spans="1:9" s="842" customFormat="1" ht="21" customHeight="1">
      <c r="A304" s="589" t="s">
        <v>2132</v>
      </c>
      <c r="B304" s="589"/>
      <c r="C304" s="589"/>
      <c r="D304" s="589"/>
      <c r="E304" s="594"/>
      <c r="F304" s="589"/>
      <c r="G304" s="589"/>
      <c r="H304" s="595"/>
      <c r="I304" s="589"/>
    </row>
    <row r="305" spans="1:12" s="842" customFormat="1" ht="21" customHeight="1">
      <c r="A305" s="589"/>
      <c r="B305" s="589" t="s">
        <v>2133</v>
      </c>
      <c r="C305" s="589"/>
      <c r="D305" s="589"/>
      <c r="E305" s="594"/>
      <c r="F305" s="589"/>
      <c r="G305" s="589"/>
      <c r="H305" s="595"/>
      <c r="I305" s="589"/>
    </row>
    <row r="306" spans="1:12" s="842" customFormat="1" ht="21" customHeight="1">
      <c r="A306" s="589"/>
      <c r="B306" s="589" t="s">
        <v>2134</v>
      </c>
      <c r="C306" s="589"/>
      <c r="D306" s="589"/>
      <c r="E306" s="594"/>
      <c r="F306" s="589"/>
      <c r="G306" s="589"/>
      <c r="H306" s="595"/>
      <c r="I306" s="589"/>
    </row>
    <row r="307" spans="1:12" s="842" customFormat="1" ht="20.25" customHeight="1">
      <c r="A307" s="589"/>
      <c r="B307" s="589" t="s">
        <v>1540</v>
      </c>
      <c r="C307" s="589"/>
      <c r="D307" s="589"/>
      <c r="E307" s="594"/>
      <c r="F307" s="589"/>
      <c r="G307" s="589"/>
      <c r="H307" s="595"/>
      <c r="I307" s="589"/>
    </row>
    <row r="308" spans="1:12" s="842" customFormat="1" ht="22.5" customHeight="1">
      <c r="A308" s="589" t="s">
        <v>854</v>
      </c>
      <c r="B308" s="589"/>
      <c r="C308" s="589"/>
      <c r="D308" s="589"/>
      <c r="E308" s="594"/>
      <c r="F308" s="589"/>
      <c r="G308" s="589"/>
      <c r="H308" s="595"/>
      <c r="I308" s="589"/>
    </row>
    <row r="309" spans="1:12" s="842" customFormat="1" ht="21.75" customHeight="1">
      <c r="A309" s="599"/>
      <c r="B309" s="591" t="s">
        <v>653</v>
      </c>
      <c r="C309" s="601"/>
      <c r="D309" s="591"/>
      <c r="E309" s="591"/>
      <c r="F309" s="591"/>
      <c r="G309" s="597" t="s">
        <v>28</v>
      </c>
      <c r="H309" s="596">
        <v>5000</v>
      </c>
      <c r="I309" s="590" t="s">
        <v>30</v>
      </c>
    </row>
    <row r="310" spans="1:12" s="842" customFormat="1" ht="20.25" customHeight="1">
      <c r="A310" s="589" t="s">
        <v>2135</v>
      </c>
      <c r="B310" s="589"/>
      <c r="C310" s="589"/>
      <c r="D310" s="589"/>
      <c r="E310" s="594"/>
      <c r="F310" s="595"/>
      <c r="G310" s="589"/>
      <c r="H310" s="595"/>
      <c r="I310" s="589"/>
    </row>
    <row r="311" spans="1:12" s="915" customFormat="1" ht="24.75" customHeight="1">
      <c r="A311" s="590" t="s">
        <v>1541</v>
      </c>
      <c r="B311" s="590"/>
      <c r="C311" s="590"/>
      <c r="D311" s="590"/>
      <c r="E311" s="597"/>
      <c r="F311" s="590"/>
      <c r="G311" s="590"/>
      <c r="H311" s="596"/>
      <c r="I311" s="590"/>
    </row>
    <row r="312" spans="1:12" s="842" customFormat="1" ht="23.25" customHeight="1">
      <c r="A312" s="589"/>
      <c r="B312" s="589" t="s">
        <v>863</v>
      </c>
      <c r="C312" s="589"/>
      <c r="D312" s="589"/>
      <c r="E312" s="594"/>
      <c r="F312" s="595"/>
      <c r="G312" s="589"/>
      <c r="H312" s="595"/>
      <c r="I312" s="589"/>
    </row>
    <row r="313" spans="1:12" s="842" customFormat="1" ht="23.25" customHeight="1">
      <c r="A313" s="589"/>
      <c r="B313" s="589" t="s">
        <v>1542</v>
      </c>
      <c r="C313" s="589"/>
      <c r="D313" s="589"/>
      <c r="E313" s="594"/>
      <c r="F313" s="595"/>
      <c r="G313" s="589"/>
      <c r="H313" s="595"/>
      <c r="I313" s="589"/>
    </row>
    <row r="314" spans="1:12" s="842" customFormat="1" ht="23.25" customHeight="1">
      <c r="A314" s="589" t="s">
        <v>1543</v>
      </c>
      <c r="B314" s="589"/>
      <c r="C314" s="589"/>
      <c r="D314" s="589"/>
      <c r="E314" s="594"/>
      <c r="F314" s="595"/>
      <c r="G314" s="589"/>
      <c r="H314" s="595"/>
      <c r="I314" s="589"/>
    </row>
    <row r="315" spans="1:12" s="591" customFormat="1" ht="21.75">
      <c r="B315" s="591" t="s">
        <v>582</v>
      </c>
      <c r="G315" s="637" t="s">
        <v>28</v>
      </c>
      <c r="H315" s="596">
        <v>25000</v>
      </c>
      <c r="I315" s="601" t="s">
        <v>30</v>
      </c>
      <c r="L315" s="596"/>
    </row>
    <row r="316" spans="1:12" s="589" customFormat="1" ht="24.75" customHeight="1">
      <c r="A316" s="589" t="s">
        <v>855</v>
      </c>
      <c r="E316" s="594"/>
      <c r="F316" s="595"/>
      <c r="H316" s="595"/>
    </row>
    <row r="317" spans="1:12" s="589" customFormat="1" ht="25.5" customHeight="1">
      <c r="A317" s="589" t="s">
        <v>856</v>
      </c>
      <c r="E317" s="594"/>
      <c r="F317" s="595"/>
      <c r="H317" s="595"/>
    </row>
    <row r="318" spans="1:12" s="589" customFormat="1" ht="25.5" customHeight="1">
      <c r="A318" s="589" t="s">
        <v>1544</v>
      </c>
      <c r="E318" s="594"/>
      <c r="F318" s="595"/>
      <c r="H318" s="595"/>
    </row>
    <row r="319" spans="1:12" s="589" customFormat="1" ht="23.25" customHeight="1">
      <c r="A319" s="589" t="s">
        <v>1545</v>
      </c>
      <c r="E319" s="594"/>
      <c r="F319" s="595"/>
      <c r="H319" s="595"/>
    </row>
    <row r="320" spans="1:12" s="418" customFormat="1" ht="24" customHeight="1">
      <c r="A320" s="63"/>
      <c r="B320" s="63" t="s">
        <v>1526</v>
      </c>
      <c r="C320" s="63"/>
      <c r="D320" s="63"/>
      <c r="E320" s="405"/>
      <c r="F320" s="401"/>
      <c r="G320" s="404"/>
      <c r="H320" s="397"/>
      <c r="I320" s="63"/>
    </row>
    <row r="321" spans="1:9" s="589" customFormat="1" ht="21" customHeight="1">
      <c r="B321" s="589" t="s">
        <v>846</v>
      </c>
      <c r="E321" s="594"/>
      <c r="F321" s="595"/>
      <c r="H321" s="595"/>
    </row>
    <row r="322" spans="1:9" s="589" customFormat="1" ht="20.25" customHeight="1">
      <c r="B322" s="589" t="s">
        <v>1300</v>
      </c>
      <c r="E322" s="594"/>
      <c r="F322" s="595"/>
      <c r="H322" s="595"/>
    </row>
    <row r="323" spans="1:9" s="589" customFormat="1" ht="21" customHeight="1">
      <c r="A323" s="589" t="s">
        <v>1301</v>
      </c>
      <c r="E323" s="594"/>
      <c r="F323" s="595"/>
      <c r="H323" s="595"/>
    </row>
    <row r="324" spans="1:9" s="63" customFormat="1" ht="22.5" customHeight="1">
      <c r="A324" s="592" t="s">
        <v>858</v>
      </c>
      <c r="E324" s="410"/>
      <c r="F324" s="397"/>
      <c r="H324" s="397"/>
    </row>
    <row r="325" spans="1:9">
      <c r="B325" s="400" t="s">
        <v>2334</v>
      </c>
      <c r="C325" s="400"/>
      <c r="D325" s="400"/>
      <c r="E325" s="400"/>
      <c r="F325" s="400"/>
      <c r="G325" s="395"/>
      <c r="H325" s="401"/>
      <c r="I325" s="398"/>
    </row>
    <row r="326" spans="1:9">
      <c r="B326" s="400"/>
      <c r="C326" s="400"/>
      <c r="D326" s="400"/>
      <c r="E326" s="400"/>
      <c r="F326" s="400"/>
      <c r="G326" s="395" t="s">
        <v>28</v>
      </c>
      <c r="H326" s="401">
        <v>130000</v>
      </c>
      <c r="I326" s="398" t="s">
        <v>30</v>
      </c>
    </row>
    <row r="327" spans="1:9" s="63" customFormat="1" ht="24" customHeight="1">
      <c r="A327" s="63" t="s">
        <v>859</v>
      </c>
      <c r="E327" s="410"/>
      <c r="F327" s="397"/>
      <c r="H327" s="397"/>
    </row>
    <row r="328" spans="1:9" s="63" customFormat="1" ht="24" customHeight="1">
      <c r="A328" s="63" t="s">
        <v>860</v>
      </c>
      <c r="E328" s="410"/>
      <c r="F328" s="397"/>
      <c r="H328" s="397"/>
    </row>
    <row r="329" spans="1:9" s="63" customFormat="1" ht="22.5" customHeight="1">
      <c r="A329" s="63" t="s">
        <v>1302</v>
      </c>
      <c r="E329" s="410"/>
      <c r="F329" s="397"/>
      <c r="H329" s="397"/>
    </row>
    <row r="330" spans="1:9" s="63" customFormat="1" ht="22.5" customHeight="1">
      <c r="A330" s="63" t="s">
        <v>2143</v>
      </c>
      <c r="E330" s="410"/>
      <c r="F330" s="397"/>
      <c r="H330" s="397"/>
    </row>
    <row r="331" spans="1:9" s="63" customFormat="1" ht="22.5" customHeight="1">
      <c r="E331" s="410"/>
      <c r="F331" s="397"/>
      <c r="H331" s="397"/>
    </row>
    <row r="332" spans="1:9" s="63" customFormat="1" ht="22.5" customHeight="1">
      <c r="E332" s="410"/>
      <c r="F332" s="397"/>
      <c r="H332" s="397"/>
    </row>
    <row r="333" spans="1:9" s="404" customFormat="1" ht="22.5" customHeight="1">
      <c r="A333" s="404" t="s">
        <v>1546</v>
      </c>
      <c r="E333" s="405"/>
      <c r="F333" s="401"/>
      <c r="H333" s="401"/>
    </row>
    <row r="334" spans="1:9" s="418" customFormat="1" ht="22.5" customHeight="1">
      <c r="A334" s="63"/>
      <c r="B334" s="520" t="s">
        <v>1526</v>
      </c>
      <c r="C334" s="63"/>
      <c r="D334" s="63"/>
      <c r="E334" s="405"/>
      <c r="F334" s="401"/>
      <c r="G334" s="404"/>
      <c r="H334" s="397"/>
      <c r="I334" s="63"/>
    </row>
    <row r="335" spans="1:9" s="63" customFormat="1" ht="23.25" customHeight="1">
      <c r="B335" s="520" t="s">
        <v>846</v>
      </c>
      <c r="E335" s="410"/>
      <c r="F335" s="397"/>
      <c r="H335" s="397"/>
    </row>
    <row r="336" spans="1:9" s="63" customFormat="1" ht="22.5" customHeight="1">
      <c r="B336" s="63" t="s">
        <v>861</v>
      </c>
      <c r="E336" s="410"/>
      <c r="F336" s="397"/>
      <c r="H336" s="397"/>
    </row>
    <row r="337" spans="1:9" s="63" customFormat="1" ht="22.5" customHeight="1">
      <c r="A337" s="592" t="s">
        <v>862</v>
      </c>
      <c r="B337" s="589"/>
      <c r="C337" s="589"/>
      <c r="E337" s="410"/>
      <c r="F337" s="397"/>
      <c r="H337" s="397"/>
    </row>
    <row r="338" spans="1:9" s="590" customFormat="1" ht="22.5" customHeight="1">
      <c r="B338" s="590" t="s">
        <v>583</v>
      </c>
      <c r="E338" s="597"/>
      <c r="F338" s="596"/>
      <c r="G338" s="597" t="s">
        <v>28</v>
      </c>
      <c r="H338" s="596">
        <v>5000</v>
      </c>
      <c r="I338" s="590" t="s">
        <v>30</v>
      </c>
    </row>
    <row r="339" spans="1:9" s="589" customFormat="1" ht="24" customHeight="1">
      <c r="A339" s="589" t="s">
        <v>864</v>
      </c>
      <c r="E339" s="594"/>
      <c r="F339" s="595"/>
      <c r="H339" s="595"/>
    </row>
    <row r="340" spans="1:9" s="590" customFormat="1" ht="24" customHeight="1">
      <c r="A340" s="590" t="s">
        <v>1490</v>
      </c>
      <c r="E340" s="597"/>
      <c r="F340" s="596"/>
      <c r="H340" s="596"/>
    </row>
    <row r="341" spans="1:9" s="589" customFormat="1" ht="24" customHeight="1">
      <c r="B341" s="589" t="s">
        <v>865</v>
      </c>
      <c r="E341" s="594"/>
      <c r="F341" s="595"/>
      <c r="H341" s="595"/>
    </row>
    <row r="342" spans="1:9" s="589" customFormat="1" ht="24" customHeight="1">
      <c r="A342" s="592" t="s">
        <v>866</v>
      </c>
      <c r="E342" s="594"/>
      <c r="F342" s="595"/>
      <c r="H342" s="595"/>
    </row>
    <row r="343" spans="1:9" s="404" customFormat="1" ht="24" customHeight="1">
      <c r="B343" s="686" t="s">
        <v>2335</v>
      </c>
      <c r="E343" s="405"/>
      <c r="F343" s="401"/>
      <c r="G343" s="405" t="s">
        <v>28</v>
      </c>
      <c r="H343" s="401">
        <v>25000</v>
      </c>
      <c r="I343" s="404" t="s">
        <v>30</v>
      </c>
    </row>
    <row r="344" spans="1:9" s="63" customFormat="1" ht="24" customHeight="1">
      <c r="A344" s="63" t="s">
        <v>2519</v>
      </c>
      <c r="E344" s="410"/>
      <c r="F344" s="397"/>
      <c r="H344" s="397"/>
    </row>
    <row r="345" spans="1:9" s="63" customFormat="1" ht="23.25" customHeight="1">
      <c r="A345" s="63" t="s">
        <v>2520</v>
      </c>
      <c r="E345" s="410"/>
      <c r="F345" s="397"/>
      <c r="H345" s="397"/>
    </row>
    <row r="346" spans="1:9" s="63" customFormat="1" ht="23.25" customHeight="1">
      <c r="A346" s="63" t="s">
        <v>2522</v>
      </c>
      <c r="E346" s="410"/>
      <c r="F346" s="397"/>
      <c r="H346" s="397"/>
    </row>
    <row r="347" spans="1:9" s="63" customFormat="1" ht="23.25" customHeight="1">
      <c r="A347" s="63" t="s">
        <v>2521</v>
      </c>
      <c r="E347" s="410"/>
      <c r="F347" s="397"/>
      <c r="H347" s="397"/>
    </row>
    <row r="348" spans="1:9" s="63" customFormat="1" ht="23.25" customHeight="1">
      <c r="A348" s="404" t="s">
        <v>1547</v>
      </c>
      <c r="E348" s="410"/>
      <c r="F348" s="397"/>
      <c r="H348" s="397"/>
    </row>
    <row r="349" spans="1:9" s="63" customFormat="1" ht="23.25" customHeight="1">
      <c r="B349" s="63" t="s">
        <v>868</v>
      </c>
      <c r="E349" s="410"/>
      <c r="F349" s="397"/>
      <c r="H349" s="397"/>
    </row>
    <row r="350" spans="1:9" s="63" customFormat="1" ht="23.25" customHeight="1">
      <c r="B350" s="63" t="s">
        <v>869</v>
      </c>
      <c r="E350" s="410"/>
      <c r="F350" s="397"/>
      <c r="H350" s="397"/>
    </row>
    <row r="351" spans="1:9" s="63" customFormat="1" ht="21" customHeight="1">
      <c r="A351" s="589" t="s">
        <v>831</v>
      </c>
      <c r="E351" s="410"/>
      <c r="F351" s="397"/>
      <c r="H351" s="397"/>
    </row>
    <row r="352" spans="1:9" s="63" customFormat="1" ht="21.75" customHeight="1">
      <c r="A352" s="574" t="s">
        <v>867</v>
      </c>
      <c r="E352" s="410"/>
      <c r="F352" s="397"/>
      <c r="H352" s="397"/>
    </row>
    <row r="353" spans="1:9" s="404" customFormat="1" ht="23.25" customHeight="1">
      <c r="B353" s="404" t="s">
        <v>2336</v>
      </c>
      <c r="E353" s="405"/>
      <c r="F353" s="401"/>
      <c r="H353" s="401"/>
    </row>
    <row r="354" spans="1:9" s="404" customFormat="1" ht="21" customHeight="1">
      <c r="E354" s="405"/>
      <c r="F354" s="401"/>
      <c r="G354" s="405" t="s">
        <v>28</v>
      </c>
      <c r="H354" s="401">
        <v>30000</v>
      </c>
      <c r="I354" s="404" t="s">
        <v>30</v>
      </c>
    </row>
    <row r="355" spans="1:9" s="63" customFormat="1" ht="23.25" customHeight="1">
      <c r="A355" s="63" t="s">
        <v>870</v>
      </c>
      <c r="E355" s="410"/>
      <c r="F355" s="397"/>
      <c r="G355" s="410"/>
      <c r="H355" s="397"/>
    </row>
    <row r="356" spans="1:9" s="63" customFormat="1" ht="23.25" customHeight="1">
      <c r="A356" s="63" t="s">
        <v>1549</v>
      </c>
      <c r="E356" s="410"/>
      <c r="F356" s="397"/>
      <c r="G356" s="410"/>
      <c r="H356" s="397"/>
    </row>
    <row r="357" spans="1:9" s="63" customFormat="1" ht="23.25" customHeight="1">
      <c r="A357" s="63" t="s">
        <v>1550</v>
      </c>
      <c r="E357" s="410"/>
      <c r="F357" s="397"/>
      <c r="G357" s="410"/>
      <c r="H357" s="397"/>
    </row>
    <row r="358" spans="1:9" s="63" customFormat="1" ht="23.25" customHeight="1">
      <c r="A358" s="63" t="s">
        <v>1551</v>
      </c>
      <c r="E358" s="410"/>
      <c r="F358" s="397"/>
      <c r="G358" s="410"/>
      <c r="H358" s="397"/>
    </row>
    <row r="359" spans="1:9" s="63" customFormat="1" ht="22.5" customHeight="1">
      <c r="A359" s="63" t="s">
        <v>1552</v>
      </c>
      <c r="E359" s="410"/>
      <c r="F359" s="397"/>
      <c r="G359" s="410"/>
      <c r="H359" s="397"/>
    </row>
    <row r="360" spans="1:9" s="63" customFormat="1" ht="24.75" customHeight="1">
      <c r="A360" s="63" t="s">
        <v>1553</v>
      </c>
      <c r="E360" s="410"/>
      <c r="F360" s="397"/>
      <c r="G360" s="410"/>
      <c r="H360" s="397"/>
    </row>
    <row r="361" spans="1:9" s="63" customFormat="1" ht="23.25" customHeight="1">
      <c r="A361" s="63" t="s">
        <v>1554</v>
      </c>
      <c r="E361" s="410"/>
      <c r="F361" s="397"/>
      <c r="G361" s="410"/>
      <c r="H361" s="397"/>
    </row>
    <row r="362" spans="1:9" s="63" customFormat="1" ht="21" customHeight="1">
      <c r="A362" s="590" t="s">
        <v>1548</v>
      </c>
      <c r="E362" s="410"/>
      <c r="F362" s="397"/>
      <c r="G362" s="410"/>
      <c r="H362" s="397"/>
    </row>
    <row r="363" spans="1:9" s="418" customFormat="1" ht="24" customHeight="1">
      <c r="A363" s="63"/>
      <c r="B363" s="63" t="s">
        <v>1526</v>
      </c>
      <c r="C363" s="63"/>
      <c r="D363" s="63"/>
      <c r="E363" s="405"/>
      <c r="F363" s="401"/>
      <c r="G363" s="404"/>
      <c r="H363" s="397"/>
      <c r="I363" s="63"/>
    </row>
    <row r="364" spans="1:9" s="63" customFormat="1" ht="21.75" customHeight="1">
      <c r="B364" s="520" t="s">
        <v>846</v>
      </c>
      <c r="E364" s="410"/>
      <c r="F364" s="397"/>
      <c r="H364" s="397"/>
    </row>
    <row r="365" spans="1:9" s="63" customFormat="1" ht="21" customHeight="1">
      <c r="B365" s="589" t="s">
        <v>871</v>
      </c>
      <c r="E365" s="410"/>
      <c r="F365" s="397"/>
      <c r="G365" s="410"/>
      <c r="H365" s="397"/>
    </row>
    <row r="366" spans="1:9" s="63" customFormat="1" ht="21" customHeight="1">
      <c r="A366" s="574"/>
      <c r="B366" s="572" t="s">
        <v>1303</v>
      </c>
      <c r="E366" s="410"/>
      <c r="F366" s="397"/>
      <c r="H366" s="397"/>
    </row>
    <row r="367" spans="1:9" s="63" customFormat="1" ht="21" customHeight="1">
      <c r="A367" s="589" t="s">
        <v>1301</v>
      </c>
      <c r="E367" s="410"/>
      <c r="F367" s="397"/>
      <c r="H367" s="397"/>
    </row>
    <row r="368" spans="1:9" s="63" customFormat="1" ht="18.75" customHeight="1">
      <c r="A368" s="593" t="s">
        <v>872</v>
      </c>
      <c r="E368" s="410"/>
      <c r="F368" s="397"/>
      <c r="G368" s="410"/>
      <c r="H368" s="397"/>
    </row>
    <row r="369" spans="1:9" s="63" customFormat="1" ht="23.25" customHeight="1">
      <c r="B369" s="404" t="s">
        <v>2337</v>
      </c>
      <c r="E369" s="410"/>
      <c r="F369" s="397"/>
      <c r="H369" s="397"/>
    </row>
    <row r="370" spans="1:9" s="404" customFormat="1" ht="23.25" customHeight="1">
      <c r="A370" s="404" t="s">
        <v>1555</v>
      </c>
      <c r="E370" s="405"/>
      <c r="F370" s="401"/>
      <c r="G370" s="405" t="s">
        <v>28</v>
      </c>
      <c r="H370" s="401">
        <v>20000</v>
      </c>
      <c r="I370" s="404" t="s">
        <v>30</v>
      </c>
    </row>
    <row r="371" spans="1:9" s="63" customFormat="1" ht="23.25" customHeight="1">
      <c r="A371" s="63" t="s">
        <v>1557</v>
      </c>
      <c r="E371" s="410"/>
      <c r="F371" s="397"/>
      <c r="H371" s="397"/>
    </row>
    <row r="372" spans="1:9" s="63" customFormat="1" ht="23.25" customHeight="1">
      <c r="A372" s="63" t="s">
        <v>1558</v>
      </c>
      <c r="E372" s="410"/>
      <c r="F372" s="397"/>
      <c r="H372" s="397"/>
    </row>
    <row r="373" spans="1:9" s="63" customFormat="1" ht="23.25" customHeight="1">
      <c r="A373" s="63" t="s">
        <v>1559</v>
      </c>
      <c r="E373" s="410"/>
      <c r="F373" s="397"/>
      <c r="H373" s="397"/>
    </row>
    <row r="374" spans="1:9" s="63" customFormat="1" ht="23.25" customHeight="1">
      <c r="A374" s="63" t="s">
        <v>2523</v>
      </c>
      <c r="E374" s="410"/>
      <c r="F374" s="397"/>
      <c r="H374" s="397"/>
    </row>
    <row r="375" spans="1:9" s="63" customFormat="1" ht="23.25" customHeight="1">
      <c r="A375" s="63" t="s">
        <v>2524</v>
      </c>
      <c r="E375" s="410"/>
      <c r="F375" s="397"/>
      <c r="H375" s="397"/>
    </row>
    <row r="376" spans="1:9" s="63" customFormat="1" ht="23.25" customHeight="1">
      <c r="A376" s="63" t="s">
        <v>2525</v>
      </c>
      <c r="E376" s="410"/>
      <c r="F376" s="397"/>
      <c r="H376" s="397"/>
    </row>
    <row r="377" spans="1:9" s="63" customFormat="1" ht="21" customHeight="1">
      <c r="A377" s="589" t="s">
        <v>2526</v>
      </c>
      <c r="E377" s="410"/>
      <c r="F377" s="397"/>
      <c r="H377" s="397"/>
    </row>
    <row r="378" spans="1:9" s="63" customFormat="1" ht="23.25" customHeight="1">
      <c r="A378" s="63" t="s">
        <v>2527</v>
      </c>
      <c r="E378" s="410"/>
      <c r="F378" s="397"/>
      <c r="G378" s="410"/>
      <c r="H378" s="397"/>
    </row>
    <row r="379" spans="1:9" s="63" customFormat="1" ht="21" customHeight="1">
      <c r="A379" s="590" t="s">
        <v>1545</v>
      </c>
      <c r="E379" s="410"/>
      <c r="F379" s="397"/>
      <c r="H379" s="397"/>
    </row>
    <row r="380" spans="1:9" s="418" customFormat="1" ht="24" customHeight="1">
      <c r="A380" s="63"/>
      <c r="B380" s="63" t="s">
        <v>1526</v>
      </c>
      <c r="C380" s="63"/>
      <c r="D380" s="63"/>
      <c r="E380" s="405"/>
      <c r="F380" s="401"/>
      <c r="G380" s="404"/>
      <c r="H380" s="397"/>
      <c r="I380" s="63"/>
    </row>
    <row r="381" spans="1:9" s="589" customFormat="1" ht="18.75" customHeight="1">
      <c r="B381" s="589" t="s">
        <v>846</v>
      </c>
      <c r="E381" s="594"/>
      <c r="F381" s="595"/>
      <c r="H381" s="595"/>
    </row>
    <row r="382" spans="1:9" s="589" customFormat="1" ht="21" customHeight="1">
      <c r="B382" s="589" t="s">
        <v>1560</v>
      </c>
      <c r="E382" s="594"/>
      <c r="F382" s="595"/>
      <c r="G382" s="594"/>
      <c r="H382" s="595"/>
    </row>
    <row r="383" spans="1:9" s="589" customFormat="1" ht="21" customHeight="1">
      <c r="B383" s="589" t="s">
        <v>1561</v>
      </c>
      <c r="E383" s="594"/>
      <c r="F383" s="595"/>
      <c r="G383" s="594"/>
      <c r="H383" s="595"/>
    </row>
    <row r="384" spans="1:9" s="589" customFormat="1" ht="21" customHeight="1">
      <c r="B384" s="589" t="s">
        <v>2529</v>
      </c>
      <c r="E384" s="594"/>
      <c r="F384" s="595"/>
      <c r="G384" s="594"/>
      <c r="H384" s="595"/>
    </row>
    <row r="385" spans="1:8" s="589" customFormat="1" ht="21" customHeight="1">
      <c r="A385" s="589" t="s">
        <v>2528</v>
      </c>
      <c r="E385" s="594"/>
      <c r="F385" s="595"/>
      <c r="G385" s="594"/>
      <c r="H385" s="595"/>
    </row>
    <row r="386" spans="1:8" s="589" customFormat="1" ht="21" customHeight="1">
      <c r="B386" s="589" t="s">
        <v>1562</v>
      </c>
      <c r="E386" s="594"/>
      <c r="F386" s="595"/>
      <c r="G386" s="594"/>
      <c r="H386" s="595"/>
    </row>
    <row r="387" spans="1:8" s="589" customFormat="1" ht="21" customHeight="1">
      <c r="A387" s="589" t="s">
        <v>1563</v>
      </c>
      <c r="E387" s="594"/>
      <c r="F387" s="595"/>
      <c r="G387" s="594"/>
      <c r="H387" s="595"/>
    </row>
    <row r="388" spans="1:8" s="589" customFormat="1" ht="21" customHeight="1">
      <c r="A388" s="589" t="s">
        <v>1564</v>
      </c>
      <c r="E388" s="594"/>
      <c r="F388" s="595"/>
      <c r="G388" s="594"/>
      <c r="H388" s="595"/>
    </row>
    <row r="389" spans="1:8" s="589" customFormat="1" ht="21" customHeight="1">
      <c r="B389" s="589" t="s">
        <v>1565</v>
      </c>
      <c r="E389" s="594"/>
      <c r="F389" s="595"/>
      <c r="G389" s="594"/>
      <c r="H389" s="595"/>
    </row>
    <row r="390" spans="1:8" s="589" customFormat="1" ht="21" customHeight="1">
      <c r="A390" s="589" t="s">
        <v>1566</v>
      </c>
      <c r="E390" s="594"/>
      <c r="F390" s="595"/>
      <c r="G390" s="594"/>
      <c r="H390" s="595"/>
    </row>
    <row r="391" spans="1:8" s="589" customFormat="1" ht="21" customHeight="1">
      <c r="B391" s="589" t="s">
        <v>1567</v>
      </c>
      <c r="E391" s="594"/>
      <c r="F391" s="595"/>
      <c r="G391" s="594"/>
      <c r="H391" s="595"/>
    </row>
    <row r="392" spans="1:8" s="589" customFormat="1" ht="21" customHeight="1">
      <c r="A392" s="589" t="s">
        <v>1568</v>
      </c>
      <c r="E392" s="594"/>
      <c r="F392" s="595"/>
      <c r="G392" s="594"/>
      <c r="H392" s="595"/>
    </row>
    <row r="393" spans="1:8" s="589" customFormat="1" ht="21" customHeight="1">
      <c r="A393" s="589" t="s">
        <v>1569</v>
      </c>
      <c r="E393" s="594"/>
      <c r="F393" s="595"/>
      <c r="G393" s="594"/>
      <c r="H393" s="595"/>
    </row>
    <row r="394" spans="1:8" s="589" customFormat="1" ht="21" customHeight="1">
      <c r="B394" s="589" t="s">
        <v>1570</v>
      </c>
      <c r="E394" s="594"/>
      <c r="F394" s="595"/>
      <c r="G394" s="594"/>
      <c r="H394" s="595"/>
    </row>
    <row r="395" spans="1:8" s="589" customFormat="1" ht="21" customHeight="1">
      <c r="A395" s="589" t="s">
        <v>1571</v>
      </c>
      <c r="E395" s="594"/>
      <c r="F395" s="595"/>
      <c r="G395" s="594"/>
      <c r="H395" s="595"/>
    </row>
    <row r="396" spans="1:8" s="589" customFormat="1" ht="21" customHeight="1">
      <c r="B396" s="589" t="s">
        <v>1572</v>
      </c>
      <c r="E396" s="594"/>
      <c r="F396" s="595"/>
      <c r="G396" s="594"/>
      <c r="H396" s="595"/>
    </row>
    <row r="397" spans="1:8" s="589" customFormat="1" ht="21" customHeight="1">
      <c r="A397" s="589" t="s">
        <v>1571</v>
      </c>
      <c r="E397" s="594"/>
      <c r="F397" s="595"/>
      <c r="G397" s="594"/>
      <c r="H397" s="595"/>
    </row>
    <row r="398" spans="1:8" s="589" customFormat="1" ht="21" customHeight="1">
      <c r="B398" s="589" t="s">
        <v>1573</v>
      </c>
      <c r="E398" s="594"/>
      <c r="F398" s="595"/>
      <c r="G398" s="594"/>
      <c r="H398" s="595"/>
    </row>
    <row r="399" spans="1:8" s="589" customFormat="1" ht="21" customHeight="1">
      <c r="A399" s="589" t="s">
        <v>1574</v>
      </c>
      <c r="E399" s="594"/>
      <c r="F399" s="595"/>
      <c r="G399" s="594"/>
      <c r="H399" s="595"/>
    </row>
    <row r="400" spans="1:8" s="589" customFormat="1" ht="21" customHeight="1">
      <c r="B400" s="589" t="s">
        <v>1575</v>
      </c>
      <c r="E400" s="594"/>
      <c r="F400" s="595"/>
      <c r="G400" s="594"/>
      <c r="H400" s="595"/>
    </row>
    <row r="401" spans="1:12" s="589" customFormat="1" ht="21" customHeight="1">
      <c r="A401" s="589" t="s">
        <v>1576</v>
      </c>
      <c r="E401" s="594"/>
      <c r="F401" s="595"/>
      <c r="G401" s="594"/>
      <c r="H401" s="595"/>
    </row>
    <row r="402" spans="1:12" s="589" customFormat="1" ht="21" customHeight="1">
      <c r="B402" s="589" t="s">
        <v>2530</v>
      </c>
      <c r="E402" s="594"/>
      <c r="F402" s="595"/>
      <c r="G402" s="594"/>
      <c r="H402" s="595"/>
    </row>
    <row r="403" spans="1:12" s="589" customFormat="1" ht="21" customHeight="1">
      <c r="A403" s="589" t="s">
        <v>1046</v>
      </c>
      <c r="E403" s="594"/>
      <c r="F403" s="595"/>
      <c r="G403" s="594"/>
      <c r="H403" s="595"/>
    </row>
    <row r="404" spans="1:12" s="589" customFormat="1" ht="18.75" customHeight="1">
      <c r="A404" s="592"/>
      <c r="B404" s="589" t="s">
        <v>1577</v>
      </c>
      <c r="E404" s="594"/>
      <c r="F404" s="595"/>
      <c r="H404" s="595"/>
    </row>
    <row r="405" spans="1:12" s="589" customFormat="1" ht="23.25" customHeight="1">
      <c r="A405" s="589" t="s">
        <v>1301</v>
      </c>
      <c r="E405" s="594"/>
      <c r="F405" s="595"/>
      <c r="H405" s="595"/>
    </row>
    <row r="406" spans="1:12" s="63" customFormat="1" ht="19.5" customHeight="1">
      <c r="A406" s="592" t="s">
        <v>1556</v>
      </c>
      <c r="E406" s="410"/>
      <c r="F406" s="397"/>
      <c r="H406" s="397"/>
    </row>
    <row r="407" spans="1:12" s="404" customFormat="1" ht="23.25" customHeight="1">
      <c r="A407" s="574"/>
      <c r="B407" s="404" t="s">
        <v>2338</v>
      </c>
      <c r="E407" s="405"/>
      <c r="F407" s="401"/>
      <c r="G407" s="404" t="s">
        <v>28</v>
      </c>
      <c r="H407" s="401">
        <v>30000</v>
      </c>
      <c r="I407" s="404" t="s">
        <v>30</v>
      </c>
    </row>
    <row r="408" spans="1:12" s="400" customFormat="1">
      <c r="A408" s="63" t="s">
        <v>1179</v>
      </c>
      <c r="B408" s="404"/>
      <c r="C408" s="404"/>
      <c r="D408" s="404"/>
      <c r="E408" s="405"/>
      <c r="F408" s="401"/>
      <c r="G408" s="405"/>
      <c r="H408" s="401"/>
      <c r="I408" s="398"/>
      <c r="L408" s="401"/>
    </row>
    <row r="409" spans="1:12">
      <c r="A409" s="572" t="s">
        <v>1180</v>
      </c>
      <c r="B409" s="63"/>
      <c r="C409" s="63"/>
      <c r="D409" s="63"/>
      <c r="E409" s="410"/>
      <c r="F409" s="397"/>
      <c r="G409" s="410"/>
      <c r="H409" s="397"/>
    </row>
    <row r="410" spans="1:12">
      <c r="A410" s="63" t="s">
        <v>1090</v>
      </c>
      <c r="B410" s="63"/>
      <c r="C410" s="63"/>
      <c r="D410" s="63"/>
      <c r="E410" s="410"/>
      <c r="F410" s="397"/>
      <c r="G410" s="410"/>
      <c r="H410" s="397"/>
    </row>
    <row r="411" spans="1:12">
      <c r="A411" s="63" t="s">
        <v>1091</v>
      </c>
      <c r="B411" s="63"/>
      <c r="C411" s="63"/>
      <c r="D411" s="63"/>
      <c r="E411" s="410"/>
      <c r="F411" s="397"/>
      <c r="G411" s="410"/>
      <c r="H411" s="397"/>
    </row>
    <row r="412" spans="1:12" ht="25.5" customHeight="1">
      <c r="A412" s="572" t="s">
        <v>1092</v>
      </c>
      <c r="B412" s="63"/>
      <c r="C412" s="63"/>
      <c r="D412" s="63"/>
      <c r="E412" s="410"/>
      <c r="F412" s="397"/>
      <c r="G412" s="410"/>
      <c r="H412" s="397"/>
    </row>
    <row r="413" spans="1:12" s="63" customFormat="1" ht="21" customHeight="1">
      <c r="A413" s="589" t="s">
        <v>1093</v>
      </c>
      <c r="D413" s="404"/>
      <c r="E413" s="405"/>
      <c r="F413" s="401"/>
      <c r="G413" s="405"/>
      <c r="H413" s="401"/>
      <c r="I413" s="404"/>
    </row>
    <row r="414" spans="1:12" s="63" customFormat="1" ht="21" customHeight="1">
      <c r="A414" s="589" t="s">
        <v>1094</v>
      </c>
      <c r="D414" s="404"/>
      <c r="E414" s="405"/>
      <c r="F414" s="401"/>
      <c r="G414" s="405"/>
      <c r="H414" s="401"/>
      <c r="I414" s="404"/>
    </row>
    <row r="415" spans="1:12" s="63" customFormat="1" ht="21" customHeight="1">
      <c r="A415" s="589" t="s">
        <v>1095</v>
      </c>
      <c r="D415" s="404"/>
      <c r="E415" s="405"/>
      <c r="F415" s="401"/>
      <c r="G415" s="405"/>
      <c r="H415" s="401"/>
      <c r="I415" s="404"/>
    </row>
    <row r="416" spans="1:12" s="63" customFormat="1" ht="21" customHeight="1">
      <c r="A416" s="589" t="s">
        <v>1096</v>
      </c>
      <c r="D416" s="404"/>
      <c r="E416" s="405"/>
      <c r="F416" s="401"/>
      <c r="G416" s="405"/>
      <c r="H416" s="401"/>
      <c r="I416" s="404"/>
    </row>
    <row r="417" spans="1:12" s="63" customFormat="1" ht="21" customHeight="1">
      <c r="A417" s="589" t="s">
        <v>1097</v>
      </c>
      <c r="D417" s="404"/>
      <c r="E417" s="405"/>
      <c r="F417" s="401"/>
      <c r="G417" s="405"/>
      <c r="H417" s="401"/>
      <c r="I417" s="404"/>
    </row>
    <row r="418" spans="1:12" s="63" customFormat="1" ht="21" customHeight="1">
      <c r="A418" s="589" t="s">
        <v>1083</v>
      </c>
      <c r="D418" s="404"/>
      <c r="E418" s="405"/>
      <c r="F418" s="401"/>
      <c r="G418" s="405"/>
      <c r="H418" s="401"/>
      <c r="I418" s="404"/>
    </row>
    <row r="419" spans="1:12" s="589" customFormat="1" ht="24" customHeight="1">
      <c r="A419" s="589" t="s">
        <v>1578</v>
      </c>
      <c r="E419" s="594"/>
      <c r="F419" s="595"/>
      <c r="H419" s="595"/>
    </row>
    <row r="420" spans="1:12" s="404" customFormat="1" ht="21" customHeight="1">
      <c r="A420" s="590" t="s">
        <v>1545</v>
      </c>
      <c r="E420" s="405"/>
      <c r="F420" s="401"/>
      <c r="H420" s="401"/>
    </row>
    <row r="421" spans="1:12" s="418" customFormat="1" ht="24" customHeight="1">
      <c r="A421" s="63"/>
      <c r="B421" s="63" t="s">
        <v>1526</v>
      </c>
      <c r="C421" s="63"/>
      <c r="D421" s="63"/>
      <c r="E421" s="405"/>
      <c r="F421" s="401"/>
      <c r="G421" s="404"/>
      <c r="H421" s="397"/>
      <c r="I421" s="63"/>
    </row>
    <row r="422" spans="1:12" s="63" customFormat="1" ht="23.25" customHeight="1">
      <c r="B422" s="63" t="s">
        <v>846</v>
      </c>
      <c r="E422" s="410"/>
      <c r="F422" s="397"/>
      <c r="H422" s="397"/>
    </row>
    <row r="423" spans="1:12" s="63" customFormat="1" ht="18" customHeight="1">
      <c r="B423" s="589" t="s">
        <v>928</v>
      </c>
      <c r="E423" s="410"/>
      <c r="F423" s="397"/>
      <c r="H423" s="397"/>
    </row>
    <row r="424" spans="1:12" s="63" customFormat="1" ht="22.5" customHeight="1">
      <c r="A424" s="589" t="s">
        <v>929</v>
      </c>
      <c r="E424" s="410"/>
      <c r="F424" s="397"/>
      <c r="H424" s="397"/>
    </row>
    <row r="425" spans="1:12" s="63" customFormat="1" ht="23.25" customHeight="1">
      <c r="A425" s="574"/>
      <c r="B425" s="589" t="s">
        <v>1181</v>
      </c>
      <c r="E425" s="410"/>
      <c r="F425" s="397"/>
      <c r="H425" s="397"/>
    </row>
    <row r="426" spans="1:12" s="63" customFormat="1" ht="23.25" customHeight="1">
      <c r="A426" s="589" t="s">
        <v>847</v>
      </c>
      <c r="E426" s="410"/>
      <c r="F426" s="397"/>
      <c r="H426" s="397"/>
    </row>
    <row r="427" spans="1:12" s="63" customFormat="1" ht="19.5" customHeight="1">
      <c r="A427" s="592" t="s">
        <v>1182</v>
      </c>
      <c r="E427" s="410"/>
      <c r="F427" s="397"/>
      <c r="H427" s="397"/>
    </row>
    <row r="428" spans="1:12" s="63" customFormat="1" ht="8.25" customHeight="1">
      <c r="A428" s="404"/>
      <c r="E428" s="410"/>
      <c r="F428" s="397"/>
      <c r="H428" s="397"/>
    </row>
    <row r="429" spans="1:12" s="400" customFormat="1" ht="21.75">
      <c r="A429" s="398" t="s">
        <v>2301</v>
      </c>
      <c r="G429" s="395" t="s">
        <v>1</v>
      </c>
      <c r="H429" s="401">
        <f>SUM(H430)</f>
        <v>200000</v>
      </c>
      <c r="I429" s="398" t="s">
        <v>30</v>
      </c>
      <c r="L429" s="401"/>
    </row>
    <row r="430" spans="1:12">
      <c r="A430" s="400"/>
      <c r="B430" s="400" t="s">
        <v>541</v>
      </c>
      <c r="C430" s="400"/>
      <c r="D430" s="400"/>
      <c r="E430" s="400"/>
      <c r="F430" s="400"/>
      <c r="G430" s="395" t="s">
        <v>28</v>
      </c>
      <c r="H430" s="401">
        <v>200000</v>
      </c>
      <c r="I430" s="398" t="s">
        <v>30</v>
      </c>
    </row>
    <row r="431" spans="1:12" s="63" customFormat="1" ht="24" customHeight="1">
      <c r="A431" s="588" t="s">
        <v>1579</v>
      </c>
      <c r="F431" s="397"/>
      <c r="H431" s="397"/>
    </row>
    <row r="432" spans="1:12" s="63" customFormat="1" ht="23.25" customHeight="1">
      <c r="A432" s="63" t="s">
        <v>1580</v>
      </c>
      <c r="F432" s="397"/>
      <c r="H432" s="397"/>
    </row>
    <row r="433" spans="1:9" s="63" customFormat="1" ht="23.25" customHeight="1">
      <c r="A433" s="63" t="s">
        <v>1581</v>
      </c>
      <c r="F433" s="397"/>
      <c r="H433" s="397"/>
    </row>
    <row r="434" spans="1:9" s="63" customFormat="1" ht="23.25" customHeight="1">
      <c r="B434" s="63" t="s">
        <v>873</v>
      </c>
      <c r="F434" s="397"/>
      <c r="H434" s="397"/>
    </row>
    <row r="435" spans="1:9" s="63" customFormat="1" ht="23.25" customHeight="1">
      <c r="B435" s="63" t="s">
        <v>874</v>
      </c>
      <c r="F435" s="397"/>
      <c r="H435" s="397"/>
    </row>
    <row r="436" spans="1:9" s="404" customFormat="1" ht="21" customHeight="1">
      <c r="A436" s="590" t="s">
        <v>1582</v>
      </c>
      <c r="E436" s="405"/>
      <c r="F436" s="401"/>
      <c r="H436" s="401"/>
    </row>
    <row r="437" spans="1:9" s="418" customFormat="1" ht="24" customHeight="1">
      <c r="A437" s="63"/>
      <c r="B437" s="63" t="s">
        <v>1526</v>
      </c>
      <c r="C437" s="63"/>
      <c r="D437" s="63"/>
      <c r="E437" s="405"/>
      <c r="F437" s="401"/>
      <c r="G437" s="404"/>
      <c r="H437" s="397"/>
      <c r="I437" s="63"/>
    </row>
    <row r="438" spans="1:9" s="63" customFormat="1" ht="23.25" customHeight="1">
      <c r="B438" s="63" t="s">
        <v>846</v>
      </c>
      <c r="E438" s="410"/>
      <c r="F438" s="397"/>
      <c r="H438" s="397"/>
    </row>
    <row r="439" spans="1:9" s="63" customFormat="1" ht="19.5" customHeight="1">
      <c r="B439" s="520" t="s">
        <v>1583</v>
      </c>
      <c r="F439" s="397"/>
      <c r="H439" s="397"/>
    </row>
    <row r="440" spans="1:9" s="63" customFormat="1" ht="23.25" customHeight="1">
      <c r="A440" s="63" t="s">
        <v>1513</v>
      </c>
      <c r="F440" s="397"/>
      <c r="H440" s="397"/>
    </row>
    <row r="441" spans="1:9" s="63" customFormat="1" ht="23.25" customHeight="1">
      <c r="B441" s="63" t="s">
        <v>2531</v>
      </c>
      <c r="F441" s="397"/>
      <c r="H441" s="397"/>
    </row>
    <row r="442" spans="1:9" s="63" customFormat="1" ht="23.25" customHeight="1">
      <c r="A442" s="63" t="s">
        <v>2532</v>
      </c>
      <c r="F442" s="397"/>
      <c r="H442" s="397"/>
    </row>
    <row r="443" spans="1:9" s="63" customFormat="1" ht="23.25" customHeight="1">
      <c r="F443" s="397"/>
      <c r="H443" s="397"/>
    </row>
    <row r="444" spans="1:9" s="63" customFormat="1" ht="23.25" customHeight="1">
      <c r="B444" s="63" t="s">
        <v>2533</v>
      </c>
      <c r="F444" s="397"/>
      <c r="H444" s="397"/>
    </row>
    <row r="445" spans="1:9" s="63" customFormat="1" ht="23.25" customHeight="1">
      <c r="A445" s="63" t="s">
        <v>2534</v>
      </c>
      <c r="F445" s="397"/>
      <c r="H445" s="397"/>
    </row>
    <row r="446" spans="1:9" s="63" customFormat="1" ht="23.25" customHeight="1">
      <c r="B446" s="63" t="s">
        <v>1588</v>
      </c>
      <c r="F446" s="397"/>
      <c r="H446" s="397"/>
    </row>
    <row r="447" spans="1:9" s="63" customFormat="1" ht="23.25" customHeight="1">
      <c r="A447" s="63" t="s">
        <v>1515</v>
      </c>
      <c r="F447" s="397"/>
      <c r="H447" s="397"/>
    </row>
    <row r="448" spans="1:9" s="63" customFormat="1" ht="18.75" customHeight="1">
      <c r="A448" s="593" t="s">
        <v>875</v>
      </c>
      <c r="F448" s="397"/>
      <c r="H448" s="397"/>
    </row>
    <row r="449" spans="1:12" s="63" customFormat="1" ht="5.25" customHeight="1">
      <c r="F449" s="397"/>
      <c r="H449" s="397"/>
    </row>
    <row r="450" spans="1:12" s="400" customFormat="1" ht="21.75">
      <c r="A450" s="400" t="s">
        <v>20</v>
      </c>
      <c r="G450" s="395" t="s">
        <v>1</v>
      </c>
      <c r="H450" s="401">
        <f>SUM(H451,H476,H500,H521,H543,H569,H588,H608,H638)</f>
        <v>591400</v>
      </c>
      <c r="I450" s="398" t="s">
        <v>30</v>
      </c>
      <c r="L450" s="401"/>
    </row>
    <row r="451" spans="1:12">
      <c r="A451" s="400" t="s">
        <v>2339</v>
      </c>
      <c r="B451" s="400"/>
      <c r="C451" s="400"/>
      <c r="D451" s="400"/>
      <c r="E451" s="400"/>
      <c r="F451" s="400"/>
      <c r="G451" s="395" t="s">
        <v>28</v>
      </c>
      <c r="H451" s="401">
        <v>227000</v>
      </c>
      <c r="I451" s="398" t="s">
        <v>30</v>
      </c>
    </row>
    <row r="452" spans="1:12">
      <c r="A452" s="396" t="s">
        <v>876</v>
      </c>
      <c r="B452" s="396"/>
      <c r="C452" s="396"/>
      <c r="D452" s="396"/>
      <c r="E452" s="396"/>
      <c r="F452" s="396"/>
      <c r="H452" s="397"/>
    </row>
    <row r="453" spans="1:12">
      <c r="A453" s="693" t="s">
        <v>1589</v>
      </c>
      <c r="B453" s="396"/>
      <c r="C453" s="396"/>
      <c r="D453" s="396"/>
      <c r="E453" s="396"/>
      <c r="F453" s="396"/>
      <c r="H453" s="397"/>
    </row>
    <row r="454" spans="1:12" ht="21" customHeight="1">
      <c r="A454" s="396"/>
      <c r="B454" s="699" t="s">
        <v>877</v>
      </c>
      <c r="C454" s="396"/>
      <c r="D454" s="396"/>
      <c r="E454" s="396"/>
      <c r="F454" s="396"/>
      <c r="H454" s="397"/>
    </row>
    <row r="455" spans="1:12">
      <c r="A455" s="396"/>
      <c r="B455" s="699" t="s">
        <v>878</v>
      </c>
      <c r="C455" s="396"/>
      <c r="D455" s="396"/>
      <c r="E455" s="396"/>
      <c r="F455" s="396"/>
      <c r="H455" s="397"/>
    </row>
    <row r="456" spans="1:12">
      <c r="A456" s="396"/>
      <c r="B456" s="699" t="s">
        <v>879</v>
      </c>
      <c r="C456" s="396"/>
      <c r="D456" s="396"/>
      <c r="E456" s="396"/>
      <c r="F456" s="396"/>
      <c r="H456" s="397"/>
    </row>
    <row r="457" spans="1:12" s="63" customFormat="1" ht="24.75" customHeight="1">
      <c r="A457" s="572" t="s">
        <v>1590</v>
      </c>
      <c r="F457" s="397"/>
      <c r="H457" s="397"/>
    </row>
    <row r="458" spans="1:12" s="63" customFormat="1" ht="24.75" customHeight="1">
      <c r="A458" s="572"/>
      <c r="B458" s="404" t="s">
        <v>1591</v>
      </c>
      <c r="C458" s="404"/>
      <c r="D458" s="404"/>
      <c r="F458" s="397"/>
      <c r="H458" s="397"/>
    </row>
    <row r="459" spans="1:12" s="63" customFormat="1" ht="24.75" customHeight="1">
      <c r="A459" s="572"/>
      <c r="B459" s="63" t="s">
        <v>1592</v>
      </c>
      <c r="F459" s="397"/>
      <c r="H459" s="397"/>
    </row>
    <row r="460" spans="1:12" s="63" customFormat="1" ht="24.75" customHeight="1">
      <c r="A460" s="572" t="s">
        <v>1593</v>
      </c>
      <c r="F460" s="397"/>
      <c r="H460" s="397"/>
    </row>
    <row r="461" spans="1:12" s="63" customFormat="1" ht="24.75" customHeight="1">
      <c r="A461" s="572" t="s">
        <v>1594</v>
      </c>
      <c r="F461" s="397"/>
      <c r="H461" s="397"/>
    </row>
    <row r="462" spans="1:12" s="63" customFormat="1" ht="24.75" customHeight="1">
      <c r="A462" s="572" t="s">
        <v>1595</v>
      </c>
      <c r="F462" s="397"/>
      <c r="H462" s="397"/>
    </row>
    <row r="463" spans="1:12" s="63" customFormat="1" ht="24.75" customHeight="1">
      <c r="A463" s="572" t="s">
        <v>2535</v>
      </c>
      <c r="F463" s="397"/>
      <c r="H463" s="397"/>
    </row>
    <row r="464" spans="1:12" s="63" customFormat="1" ht="24.75" customHeight="1">
      <c r="A464" s="572" t="s">
        <v>2536</v>
      </c>
      <c r="F464" s="397"/>
      <c r="H464" s="397"/>
    </row>
    <row r="465" spans="1:9" s="63" customFormat="1" ht="24.75" customHeight="1">
      <c r="A465" s="572"/>
      <c r="B465" s="404" t="s">
        <v>1598</v>
      </c>
      <c r="F465" s="397"/>
      <c r="H465" s="397"/>
    </row>
    <row r="466" spans="1:9" s="63" customFormat="1" ht="24.75" customHeight="1">
      <c r="A466" s="572"/>
      <c r="B466" s="63" t="s">
        <v>1599</v>
      </c>
      <c r="F466" s="397"/>
      <c r="H466" s="397"/>
    </row>
    <row r="467" spans="1:9" s="63" customFormat="1" ht="24.75" customHeight="1">
      <c r="A467" s="572" t="s">
        <v>1600</v>
      </c>
      <c r="F467" s="397"/>
      <c r="H467" s="397"/>
    </row>
    <row r="468" spans="1:9" s="63" customFormat="1" ht="24.75" customHeight="1">
      <c r="A468" s="572" t="s">
        <v>2537</v>
      </c>
      <c r="F468" s="397"/>
      <c r="H468" s="397"/>
    </row>
    <row r="469" spans="1:9" s="63" customFormat="1" ht="24.75" customHeight="1">
      <c r="A469" s="572" t="s">
        <v>2539</v>
      </c>
      <c r="F469" s="397"/>
      <c r="H469" s="397"/>
    </row>
    <row r="470" spans="1:9" s="63" customFormat="1" ht="24.75" customHeight="1">
      <c r="A470" s="572" t="s">
        <v>2538</v>
      </c>
      <c r="F470" s="397"/>
      <c r="H470" s="397"/>
    </row>
    <row r="471" spans="1:9" s="404" customFormat="1" ht="21" customHeight="1">
      <c r="A471" s="590" t="s">
        <v>1604</v>
      </c>
      <c r="E471" s="405"/>
      <c r="F471" s="401"/>
      <c r="H471" s="401"/>
    </row>
    <row r="472" spans="1:9" s="63" customFormat="1" ht="21" customHeight="1">
      <c r="A472" s="589"/>
      <c r="B472" s="589" t="s">
        <v>1022</v>
      </c>
      <c r="F472" s="397"/>
      <c r="H472" s="397"/>
    </row>
    <row r="473" spans="1:9" s="63" customFormat="1" ht="21.75" customHeight="1">
      <c r="A473" s="589" t="s">
        <v>1023</v>
      </c>
      <c r="F473" s="397"/>
      <c r="H473" s="397"/>
    </row>
    <row r="474" spans="1:9" s="63" customFormat="1" ht="23.25" customHeight="1">
      <c r="A474" s="589"/>
      <c r="B474" s="589" t="s">
        <v>881</v>
      </c>
      <c r="F474" s="397"/>
      <c r="H474" s="397"/>
    </row>
    <row r="475" spans="1:9" s="63" customFormat="1" ht="23.25" customHeight="1">
      <c r="A475" s="602" t="s">
        <v>882</v>
      </c>
      <c r="F475" s="397"/>
      <c r="H475" s="397"/>
    </row>
    <row r="476" spans="1:9" ht="23.25" customHeight="1">
      <c r="A476" s="400" t="s">
        <v>2340</v>
      </c>
      <c r="B476" s="400"/>
      <c r="C476" s="400"/>
      <c r="D476" s="400"/>
      <c r="E476" s="396"/>
      <c r="F476" s="396"/>
      <c r="G476" s="395" t="s">
        <v>28</v>
      </c>
      <c r="H476" s="401">
        <v>20000</v>
      </c>
      <c r="I476" s="398" t="s">
        <v>30</v>
      </c>
    </row>
    <row r="477" spans="1:9" s="63" customFormat="1" ht="24.75" customHeight="1">
      <c r="A477" s="63" t="s">
        <v>883</v>
      </c>
      <c r="F477" s="397"/>
      <c r="H477" s="397"/>
    </row>
    <row r="478" spans="1:9" s="63" customFormat="1" ht="24.75" customHeight="1">
      <c r="A478" s="63" t="s">
        <v>1605</v>
      </c>
      <c r="F478" s="397"/>
      <c r="H478" s="397"/>
    </row>
    <row r="479" spans="1:9" ht="19.5" customHeight="1">
      <c r="A479" s="396"/>
      <c r="B479" s="598" t="s">
        <v>877</v>
      </c>
      <c r="C479" s="396"/>
      <c r="D479" s="396"/>
      <c r="E479" s="396"/>
      <c r="F479" s="396"/>
      <c r="H479" s="397"/>
    </row>
    <row r="480" spans="1:9">
      <c r="A480" s="396"/>
      <c r="B480" s="598" t="s">
        <v>878</v>
      </c>
      <c r="C480" s="396"/>
      <c r="D480" s="396"/>
      <c r="E480" s="396"/>
      <c r="F480" s="396"/>
      <c r="H480" s="397"/>
    </row>
    <row r="481" spans="1:12" ht="21" customHeight="1">
      <c r="A481" s="396"/>
      <c r="B481" s="598" t="s">
        <v>879</v>
      </c>
      <c r="C481" s="396"/>
      <c r="D481" s="396"/>
      <c r="E481" s="396"/>
      <c r="F481" s="396"/>
      <c r="H481" s="397"/>
    </row>
    <row r="482" spans="1:12" s="63" customFormat="1" ht="24.75" customHeight="1">
      <c r="A482" s="572" t="s">
        <v>2144</v>
      </c>
      <c r="F482" s="397"/>
      <c r="H482" s="397"/>
    </row>
    <row r="483" spans="1:12" s="63" customFormat="1" ht="24.75" customHeight="1">
      <c r="A483" s="572"/>
      <c r="B483" s="404" t="s">
        <v>1591</v>
      </c>
      <c r="C483" s="404"/>
      <c r="D483" s="404"/>
      <c r="F483" s="397"/>
      <c r="H483" s="397"/>
    </row>
    <row r="484" spans="1:12" s="63" customFormat="1" ht="24.75" customHeight="1">
      <c r="A484" s="572"/>
      <c r="B484" s="63" t="s">
        <v>1592</v>
      </c>
      <c r="F484" s="397"/>
      <c r="H484" s="397"/>
    </row>
    <row r="485" spans="1:12" s="423" customFormat="1">
      <c r="A485" s="423" t="s">
        <v>2540</v>
      </c>
      <c r="B485" s="690"/>
      <c r="G485" s="688"/>
      <c r="H485" s="689"/>
      <c r="I485" s="878"/>
      <c r="L485" s="689"/>
    </row>
    <row r="486" spans="1:12" s="423" customFormat="1">
      <c r="A486" s="423" t="s">
        <v>2541</v>
      </c>
      <c r="B486" s="690"/>
      <c r="G486" s="688"/>
      <c r="H486" s="689"/>
      <c r="I486" s="878"/>
      <c r="L486" s="689"/>
    </row>
    <row r="487" spans="1:12" s="63" customFormat="1" ht="24.75" customHeight="1">
      <c r="A487" s="572"/>
      <c r="B487" s="404" t="s">
        <v>1598</v>
      </c>
      <c r="C487" s="404"/>
      <c r="D487" s="404"/>
      <c r="F487" s="397"/>
      <c r="H487" s="397"/>
    </row>
    <row r="488" spans="1:12" s="63" customFormat="1" ht="24.75" customHeight="1">
      <c r="A488" s="572"/>
      <c r="B488" s="63" t="s">
        <v>1599</v>
      </c>
      <c r="F488" s="397"/>
      <c r="H488" s="397"/>
    </row>
    <row r="489" spans="1:12" s="423" customFormat="1">
      <c r="A489" s="423" t="s">
        <v>1608</v>
      </c>
      <c r="B489" s="690"/>
      <c r="G489" s="688"/>
      <c r="H489" s="689"/>
      <c r="I489" s="878"/>
      <c r="L489" s="689"/>
    </row>
    <row r="490" spans="1:12" s="423" customFormat="1">
      <c r="A490" s="423" t="s">
        <v>1609</v>
      </c>
      <c r="B490" s="690"/>
      <c r="G490" s="688"/>
      <c r="H490" s="689"/>
      <c r="I490" s="878"/>
      <c r="L490" s="689"/>
    </row>
    <row r="491" spans="1:12">
      <c r="A491" s="396" t="s">
        <v>1610</v>
      </c>
      <c r="B491" s="598"/>
      <c r="C491" s="396"/>
      <c r="D491" s="396"/>
      <c r="E491" s="396"/>
      <c r="F491" s="396"/>
      <c r="H491" s="397"/>
    </row>
    <row r="492" spans="1:12" s="400" customFormat="1" ht="21.75">
      <c r="B492" s="591" t="s">
        <v>1611</v>
      </c>
      <c r="G492" s="877"/>
      <c r="H492" s="401"/>
      <c r="I492" s="398"/>
      <c r="L492" s="401"/>
    </row>
    <row r="493" spans="1:12" s="423" customFormat="1">
      <c r="B493" s="690" t="s">
        <v>1612</v>
      </c>
      <c r="G493" s="688"/>
      <c r="H493" s="689"/>
      <c r="I493" s="878"/>
      <c r="L493" s="689"/>
    </row>
    <row r="494" spans="1:12" s="423" customFormat="1">
      <c r="A494" s="423" t="s">
        <v>1613</v>
      </c>
      <c r="B494" s="690"/>
      <c r="G494" s="688"/>
      <c r="H494" s="689"/>
      <c r="I494" s="878"/>
      <c r="L494" s="689"/>
    </row>
    <row r="495" spans="1:12" s="404" customFormat="1" ht="21" customHeight="1">
      <c r="A495" s="590" t="s">
        <v>1604</v>
      </c>
      <c r="E495" s="405"/>
      <c r="F495" s="401"/>
      <c r="H495" s="401"/>
    </row>
    <row r="496" spans="1:12" s="63" customFormat="1" ht="21" customHeight="1">
      <c r="A496" s="589"/>
      <c r="B496" s="589" t="s">
        <v>1022</v>
      </c>
      <c r="F496" s="397"/>
      <c r="H496" s="397"/>
    </row>
    <row r="497" spans="1:12" s="63" customFormat="1" ht="21.75" customHeight="1">
      <c r="A497" s="589" t="s">
        <v>1023</v>
      </c>
      <c r="F497" s="397"/>
      <c r="H497" s="397"/>
    </row>
    <row r="498" spans="1:12" s="63" customFormat="1" ht="23.25" customHeight="1">
      <c r="A498" s="589"/>
      <c r="B498" s="589" t="s">
        <v>881</v>
      </c>
      <c r="F498" s="397"/>
      <c r="H498" s="397"/>
    </row>
    <row r="499" spans="1:12" s="63" customFormat="1" ht="23.25" customHeight="1">
      <c r="A499" s="602" t="s">
        <v>882</v>
      </c>
      <c r="F499" s="397"/>
      <c r="H499" s="397"/>
    </row>
    <row r="500" spans="1:12" s="588" customFormat="1" ht="21" customHeight="1">
      <c r="A500" s="609" t="s">
        <v>2341</v>
      </c>
      <c r="B500" s="638"/>
      <c r="C500" s="638"/>
      <c r="D500" s="638"/>
      <c r="F500" s="569"/>
      <c r="G500" s="637" t="s">
        <v>28</v>
      </c>
      <c r="H500" s="639">
        <v>30000</v>
      </c>
      <c r="I500" s="398" t="s">
        <v>30</v>
      </c>
    </row>
    <row r="501" spans="1:12" s="63" customFormat="1" ht="24.75" customHeight="1">
      <c r="A501" s="63" t="s">
        <v>884</v>
      </c>
      <c r="F501" s="397"/>
      <c r="H501" s="397"/>
    </row>
    <row r="502" spans="1:12" s="63" customFormat="1" ht="22.5" customHeight="1">
      <c r="A502" s="520" t="s">
        <v>1614</v>
      </c>
      <c r="F502" s="397"/>
      <c r="H502" s="397"/>
    </row>
    <row r="503" spans="1:12">
      <c r="A503" s="396"/>
      <c r="B503" s="396" t="s">
        <v>877</v>
      </c>
      <c r="C503" s="396"/>
      <c r="D503" s="396"/>
      <c r="E503" s="396"/>
      <c r="F503" s="396"/>
      <c r="H503" s="397"/>
    </row>
    <row r="504" spans="1:12" ht="21" customHeight="1">
      <c r="A504" s="396"/>
      <c r="B504" s="396" t="s">
        <v>878</v>
      </c>
      <c r="C504" s="396"/>
      <c r="D504" s="396"/>
      <c r="E504" s="396"/>
      <c r="F504" s="396"/>
      <c r="H504" s="397"/>
    </row>
    <row r="505" spans="1:12" ht="21" customHeight="1">
      <c r="A505" s="396"/>
      <c r="B505" s="699" t="s">
        <v>879</v>
      </c>
      <c r="C505" s="396"/>
      <c r="D505" s="396"/>
      <c r="E505" s="396"/>
      <c r="F505" s="396"/>
      <c r="H505" s="397"/>
    </row>
    <row r="506" spans="1:12" ht="21" customHeight="1">
      <c r="A506" s="699" t="s">
        <v>1615</v>
      </c>
      <c r="B506" s="396"/>
      <c r="C506" s="396"/>
      <c r="D506" s="396"/>
      <c r="E506" s="396"/>
      <c r="F506" s="396"/>
      <c r="H506" s="397"/>
    </row>
    <row r="507" spans="1:12" s="63" customFormat="1" ht="22.5" customHeight="1">
      <c r="A507" s="572"/>
      <c r="B507" s="571" t="s">
        <v>1591</v>
      </c>
      <c r="C507" s="404"/>
      <c r="D507" s="404"/>
      <c r="F507" s="397"/>
      <c r="H507" s="397"/>
    </row>
    <row r="508" spans="1:12" s="63" customFormat="1" ht="22.5" customHeight="1">
      <c r="A508" s="572"/>
      <c r="B508" s="520" t="s">
        <v>1592</v>
      </c>
      <c r="F508" s="397"/>
      <c r="H508" s="397"/>
    </row>
    <row r="509" spans="1:12" s="423" customFormat="1">
      <c r="A509" s="762" t="s">
        <v>1616</v>
      </c>
      <c r="B509" s="690"/>
      <c r="G509" s="688"/>
      <c r="H509" s="689"/>
      <c r="I509" s="878"/>
      <c r="L509" s="689"/>
    </row>
    <row r="510" spans="1:12" s="423" customFormat="1">
      <c r="A510" s="762" t="s">
        <v>1617</v>
      </c>
      <c r="B510" s="690"/>
      <c r="G510" s="688"/>
      <c r="H510" s="689"/>
      <c r="I510" s="878"/>
      <c r="L510" s="689"/>
    </row>
    <row r="511" spans="1:12">
      <c r="A511" s="699" t="s">
        <v>1618</v>
      </c>
      <c r="B511" s="396"/>
      <c r="C511" s="396"/>
      <c r="D511" s="396"/>
      <c r="E511" s="396"/>
      <c r="F511" s="396"/>
      <c r="H511" s="397"/>
    </row>
    <row r="512" spans="1:12" s="63" customFormat="1" ht="22.5" customHeight="1">
      <c r="A512" s="572"/>
      <c r="B512" s="571" t="s">
        <v>1598</v>
      </c>
      <c r="C512" s="404"/>
      <c r="D512" s="404"/>
      <c r="F512" s="397"/>
      <c r="H512" s="397"/>
    </row>
    <row r="513" spans="1:12" s="63" customFormat="1" ht="22.5" customHeight="1">
      <c r="A513" s="572"/>
      <c r="B513" s="520" t="s">
        <v>1599</v>
      </c>
      <c r="F513" s="397"/>
      <c r="H513" s="397"/>
    </row>
    <row r="514" spans="1:12" s="423" customFormat="1" ht="21" customHeight="1">
      <c r="A514" s="762" t="s">
        <v>1619</v>
      </c>
      <c r="B514" s="690"/>
      <c r="G514" s="688"/>
      <c r="H514" s="689"/>
      <c r="I514" s="878"/>
      <c r="L514" s="689"/>
    </row>
    <row r="515" spans="1:12" s="423" customFormat="1" ht="21.75" customHeight="1">
      <c r="A515" s="762" t="s">
        <v>1620</v>
      </c>
      <c r="B515" s="690"/>
      <c r="G515" s="688"/>
      <c r="H515" s="689"/>
      <c r="I515" s="878"/>
      <c r="L515" s="689"/>
    </row>
    <row r="516" spans="1:12" s="404" customFormat="1" ht="24.75" customHeight="1">
      <c r="A516" s="429" t="s">
        <v>1630</v>
      </c>
      <c r="F516" s="401"/>
      <c r="H516" s="401"/>
    </row>
    <row r="517" spans="1:12" s="63" customFormat="1" ht="21" customHeight="1">
      <c r="A517" s="589"/>
      <c r="B517" s="589" t="s">
        <v>1022</v>
      </c>
      <c r="F517" s="397"/>
      <c r="H517" s="397"/>
    </row>
    <row r="518" spans="1:12" s="63" customFormat="1" ht="21.75" customHeight="1">
      <c r="A518" s="589" t="s">
        <v>1023</v>
      </c>
      <c r="F518" s="397"/>
      <c r="H518" s="397"/>
    </row>
    <row r="519" spans="1:12" s="63" customFormat="1" ht="23.25" customHeight="1">
      <c r="A519" s="589"/>
      <c r="B519" s="520" t="s">
        <v>881</v>
      </c>
      <c r="F519" s="397"/>
      <c r="H519" s="397"/>
    </row>
    <row r="520" spans="1:12" s="63" customFormat="1" ht="23.25" customHeight="1">
      <c r="A520" s="602" t="s">
        <v>882</v>
      </c>
      <c r="F520" s="397"/>
      <c r="H520" s="397"/>
    </row>
    <row r="521" spans="1:12" s="400" customFormat="1" ht="23.25" customHeight="1">
      <c r="A521" s="400" t="s">
        <v>2342</v>
      </c>
      <c r="G521" s="395" t="s">
        <v>28</v>
      </c>
      <c r="H521" s="401">
        <v>25000</v>
      </c>
      <c r="I521" s="398" t="s">
        <v>30</v>
      </c>
      <c r="L521" s="401"/>
    </row>
    <row r="522" spans="1:12" s="63" customFormat="1" ht="24.75" customHeight="1">
      <c r="A522" s="63" t="s">
        <v>1190</v>
      </c>
      <c r="F522" s="397"/>
      <c r="H522" s="397"/>
    </row>
    <row r="523" spans="1:12" s="63" customFormat="1" ht="24.75" customHeight="1">
      <c r="A523" s="63" t="s">
        <v>1621</v>
      </c>
      <c r="F523" s="397"/>
      <c r="H523" s="397"/>
    </row>
    <row r="524" spans="1:12">
      <c r="A524" s="396"/>
      <c r="B524" s="396" t="s">
        <v>877</v>
      </c>
      <c r="C524" s="396"/>
      <c r="D524" s="396"/>
      <c r="E524" s="396"/>
      <c r="F524" s="396"/>
      <c r="H524" s="397"/>
    </row>
    <row r="525" spans="1:12">
      <c r="A525" s="396"/>
      <c r="B525" s="396" t="s">
        <v>878</v>
      </c>
      <c r="C525" s="396"/>
      <c r="D525" s="396"/>
      <c r="E525" s="396"/>
      <c r="F525" s="396"/>
      <c r="H525" s="397"/>
    </row>
    <row r="526" spans="1:12">
      <c r="A526" s="396"/>
      <c r="B526" s="396" t="s">
        <v>879</v>
      </c>
      <c r="C526" s="396"/>
      <c r="D526" s="396"/>
      <c r="E526" s="396"/>
      <c r="F526" s="396"/>
      <c r="H526" s="397"/>
    </row>
    <row r="527" spans="1:12">
      <c r="A527" s="396" t="s">
        <v>1622</v>
      </c>
      <c r="B527" s="396"/>
      <c r="C527" s="396"/>
      <c r="D527" s="396"/>
      <c r="E527" s="396"/>
      <c r="F527" s="396"/>
      <c r="H527" s="397"/>
    </row>
    <row r="528" spans="1:12" s="63" customFormat="1" ht="24.75" customHeight="1">
      <c r="A528" s="572"/>
      <c r="B528" s="404" t="s">
        <v>1591</v>
      </c>
      <c r="C528" s="404"/>
      <c r="D528" s="404"/>
      <c r="F528" s="397"/>
      <c r="H528" s="397"/>
    </row>
    <row r="529" spans="1:12" s="63" customFormat="1" ht="24.75" customHeight="1">
      <c r="A529" s="572"/>
      <c r="B529" s="63" t="s">
        <v>1592</v>
      </c>
      <c r="F529" s="397"/>
      <c r="H529" s="397"/>
    </row>
    <row r="530" spans="1:12" s="423" customFormat="1">
      <c r="A530" s="423" t="s">
        <v>1623</v>
      </c>
      <c r="B530" s="690"/>
      <c r="G530" s="688"/>
      <c r="H530" s="689"/>
      <c r="I530" s="878"/>
      <c r="L530" s="689"/>
    </row>
    <row r="531" spans="1:12">
      <c r="A531" s="396" t="s">
        <v>1624</v>
      </c>
      <c r="B531" s="396"/>
      <c r="C531" s="396"/>
      <c r="D531" s="396"/>
      <c r="E531" s="396"/>
      <c r="F531" s="396"/>
      <c r="H531" s="397"/>
    </row>
    <row r="532" spans="1:12" s="63" customFormat="1" ht="24.75" customHeight="1">
      <c r="A532" s="572"/>
      <c r="B532" s="404" t="s">
        <v>1598</v>
      </c>
      <c r="C532" s="404"/>
      <c r="D532" s="404"/>
      <c r="F532" s="397"/>
      <c r="H532" s="397"/>
    </row>
    <row r="533" spans="1:12" s="63" customFormat="1" ht="24.75" customHeight="1">
      <c r="A533" s="572"/>
      <c r="B533" s="63" t="s">
        <v>1625</v>
      </c>
      <c r="F533" s="397"/>
      <c r="H533" s="397"/>
    </row>
    <row r="534" spans="1:12" s="423" customFormat="1">
      <c r="A534" s="423" t="s">
        <v>1626</v>
      </c>
      <c r="B534" s="690"/>
      <c r="G534" s="688"/>
      <c r="H534" s="689"/>
      <c r="I534" s="878"/>
      <c r="L534" s="689"/>
    </row>
    <row r="535" spans="1:12" s="422" customFormat="1" ht="21.75">
      <c r="B535" s="600" t="s">
        <v>1627</v>
      </c>
      <c r="G535" s="872"/>
      <c r="H535" s="876"/>
      <c r="I535" s="879"/>
      <c r="L535" s="876"/>
    </row>
    <row r="536" spans="1:12" s="423" customFormat="1">
      <c r="B536" s="690" t="s">
        <v>1628</v>
      </c>
      <c r="G536" s="688"/>
      <c r="H536" s="689"/>
      <c r="I536" s="878"/>
      <c r="L536" s="689"/>
    </row>
    <row r="537" spans="1:12" s="423" customFormat="1">
      <c r="A537" s="423" t="s">
        <v>1629</v>
      </c>
      <c r="B537" s="690"/>
      <c r="G537" s="688"/>
      <c r="H537" s="689"/>
      <c r="I537" s="878"/>
      <c r="L537" s="689"/>
    </row>
    <row r="538" spans="1:12" s="63" customFormat="1" ht="24.75" customHeight="1">
      <c r="A538" s="572" t="s">
        <v>1630</v>
      </c>
      <c r="F538" s="397"/>
      <c r="H538" s="397"/>
    </row>
    <row r="539" spans="1:12" s="63" customFormat="1" ht="21" customHeight="1">
      <c r="A539" s="589"/>
      <c r="B539" s="589" t="s">
        <v>1022</v>
      </c>
      <c r="F539" s="397"/>
      <c r="H539" s="397"/>
    </row>
    <row r="540" spans="1:12" s="63" customFormat="1" ht="21.75" customHeight="1">
      <c r="A540" s="589" t="s">
        <v>1023</v>
      </c>
      <c r="F540" s="397"/>
      <c r="H540" s="397"/>
    </row>
    <row r="541" spans="1:12" s="63" customFormat="1" ht="23.25" customHeight="1">
      <c r="A541" s="589"/>
      <c r="B541" s="63" t="s">
        <v>881</v>
      </c>
      <c r="F541" s="397"/>
      <c r="H541" s="397"/>
    </row>
    <row r="542" spans="1:12" s="63" customFormat="1" ht="23.25" customHeight="1">
      <c r="A542" s="602" t="s">
        <v>882</v>
      </c>
      <c r="F542" s="397"/>
      <c r="H542" s="397"/>
    </row>
    <row r="543" spans="1:12" s="400" customFormat="1" ht="23.25" customHeight="1">
      <c r="A543" s="400" t="s">
        <v>2343</v>
      </c>
      <c r="G543" s="395" t="s">
        <v>28</v>
      </c>
      <c r="H543" s="401">
        <v>15000</v>
      </c>
      <c r="I543" s="398" t="s">
        <v>30</v>
      </c>
      <c r="L543" s="401"/>
    </row>
    <row r="544" spans="1:12" s="63" customFormat="1" ht="24.75" customHeight="1">
      <c r="A544" s="63" t="s">
        <v>885</v>
      </c>
      <c r="F544" s="397"/>
      <c r="H544" s="397"/>
    </row>
    <row r="545" spans="1:12" s="63" customFormat="1" ht="24.75" customHeight="1">
      <c r="A545" s="63" t="s">
        <v>1631</v>
      </c>
      <c r="F545" s="397"/>
      <c r="H545" s="397"/>
    </row>
    <row r="546" spans="1:12">
      <c r="A546" s="396"/>
      <c r="B546" s="396" t="s">
        <v>877</v>
      </c>
      <c r="C546" s="396"/>
      <c r="D546" s="396"/>
      <c r="E546" s="396"/>
      <c r="F546" s="396"/>
      <c r="H546" s="397"/>
    </row>
    <row r="547" spans="1:12">
      <c r="A547" s="396"/>
      <c r="B547" s="396" t="s">
        <v>878</v>
      </c>
      <c r="C547" s="396"/>
      <c r="D547" s="396"/>
      <c r="E547" s="396"/>
      <c r="F547" s="396"/>
      <c r="H547" s="397"/>
    </row>
    <row r="548" spans="1:12">
      <c r="A548" s="396"/>
      <c r="B548" s="396" t="s">
        <v>879</v>
      </c>
      <c r="C548" s="396"/>
      <c r="D548" s="396"/>
      <c r="E548" s="396"/>
      <c r="F548" s="396"/>
      <c r="H548" s="397"/>
    </row>
    <row r="549" spans="1:12">
      <c r="A549" s="396"/>
      <c r="B549" s="396"/>
      <c r="C549" s="396"/>
      <c r="D549" s="396"/>
      <c r="E549" s="396"/>
      <c r="F549" s="396"/>
      <c r="H549" s="397"/>
    </row>
    <row r="550" spans="1:12">
      <c r="A550" s="396"/>
      <c r="B550" s="396"/>
      <c r="C550" s="396"/>
      <c r="D550" s="396"/>
      <c r="E550" s="396"/>
      <c r="F550" s="396"/>
      <c r="H550" s="397"/>
    </row>
    <row r="551" spans="1:12" s="63" customFormat="1" ht="24.75" customHeight="1">
      <c r="A551" s="572"/>
      <c r="B551" s="404" t="s">
        <v>1591</v>
      </c>
      <c r="C551" s="404"/>
      <c r="D551" s="404"/>
      <c r="F551" s="397"/>
      <c r="H551" s="397"/>
    </row>
    <row r="552" spans="1:12" s="63" customFormat="1" ht="24.75" customHeight="1">
      <c r="A552" s="572"/>
      <c r="B552" s="63" t="s">
        <v>1592</v>
      </c>
      <c r="F552" s="397"/>
      <c r="H552" s="397"/>
    </row>
    <row r="553" spans="1:12" s="423" customFormat="1">
      <c r="A553" s="423" t="s">
        <v>1632</v>
      </c>
      <c r="B553" s="690"/>
      <c r="G553" s="688"/>
      <c r="H553" s="689"/>
      <c r="I553" s="878"/>
      <c r="L553" s="689"/>
    </row>
    <row r="554" spans="1:12">
      <c r="A554" s="396" t="s">
        <v>2543</v>
      </c>
      <c r="B554" s="396"/>
      <c r="C554" s="396"/>
      <c r="D554" s="396"/>
      <c r="E554" s="396"/>
      <c r="F554" s="396"/>
      <c r="H554" s="397"/>
    </row>
    <row r="555" spans="1:12">
      <c r="A555" s="396" t="s">
        <v>2542</v>
      </c>
      <c r="B555" s="396"/>
      <c r="C555" s="396"/>
      <c r="D555" s="396"/>
      <c r="E555" s="396"/>
      <c r="F555" s="396"/>
      <c r="H555" s="397"/>
    </row>
    <row r="556" spans="1:12" s="63" customFormat="1" ht="24.75" customHeight="1">
      <c r="A556" s="572"/>
      <c r="B556" s="404" t="s">
        <v>1598</v>
      </c>
      <c r="C556" s="404"/>
      <c r="D556" s="404"/>
      <c r="F556" s="397"/>
      <c r="H556" s="397"/>
    </row>
    <row r="557" spans="1:12" s="63" customFormat="1" ht="24.75" customHeight="1">
      <c r="A557" s="572"/>
      <c r="B557" s="63" t="s">
        <v>1625</v>
      </c>
      <c r="F557" s="397"/>
      <c r="H557" s="397"/>
    </row>
    <row r="558" spans="1:12" s="423" customFormat="1">
      <c r="A558" s="423" t="s">
        <v>1634</v>
      </c>
      <c r="B558" s="690"/>
      <c r="G558" s="688"/>
      <c r="H558" s="689"/>
      <c r="I558" s="878"/>
      <c r="L558" s="689"/>
    </row>
    <row r="559" spans="1:12" s="422" customFormat="1" ht="21.75">
      <c r="B559" s="600" t="s">
        <v>1627</v>
      </c>
      <c r="G559" s="872"/>
      <c r="H559" s="876"/>
      <c r="I559" s="879"/>
      <c r="L559" s="876"/>
    </row>
    <row r="560" spans="1:12" s="423" customFormat="1">
      <c r="B560" s="690" t="s">
        <v>1628</v>
      </c>
      <c r="G560" s="688"/>
      <c r="H560" s="689"/>
      <c r="I560" s="878"/>
      <c r="L560" s="689"/>
    </row>
    <row r="561" spans="1:12" s="423" customFormat="1">
      <c r="A561" s="423" t="s">
        <v>2544</v>
      </c>
      <c r="B561" s="690"/>
      <c r="G561" s="688"/>
      <c r="H561" s="689"/>
      <c r="I561" s="878"/>
      <c r="L561" s="689"/>
    </row>
    <row r="562" spans="1:12">
      <c r="A562" s="396" t="s">
        <v>2546</v>
      </c>
      <c r="B562" s="396"/>
      <c r="C562" s="396"/>
      <c r="D562" s="396"/>
      <c r="E562" s="396"/>
      <c r="F562" s="396"/>
      <c r="H562" s="397"/>
    </row>
    <row r="563" spans="1:12">
      <c r="A563" s="396" t="s">
        <v>2545</v>
      </c>
      <c r="B563" s="396"/>
      <c r="C563" s="396"/>
      <c r="D563" s="396"/>
      <c r="E563" s="396"/>
      <c r="F563" s="396"/>
      <c r="H563" s="397"/>
    </row>
    <row r="564" spans="1:12" s="63" customFormat="1" ht="24.75" customHeight="1">
      <c r="A564" s="429" t="s">
        <v>1630</v>
      </c>
      <c r="F564" s="397"/>
      <c r="H564" s="397"/>
    </row>
    <row r="565" spans="1:12" s="63" customFormat="1" ht="21" customHeight="1">
      <c r="A565" s="589"/>
      <c r="B565" s="589" t="s">
        <v>1022</v>
      </c>
      <c r="F565" s="397"/>
      <c r="H565" s="397"/>
    </row>
    <row r="566" spans="1:12" s="63" customFormat="1" ht="21.75" customHeight="1">
      <c r="A566" s="589" t="s">
        <v>1023</v>
      </c>
      <c r="F566" s="397"/>
      <c r="H566" s="397"/>
    </row>
    <row r="567" spans="1:12" s="63" customFormat="1" ht="23.25" customHeight="1">
      <c r="A567" s="589"/>
      <c r="B567" s="63" t="s">
        <v>881</v>
      </c>
      <c r="F567" s="397"/>
      <c r="H567" s="397"/>
    </row>
    <row r="568" spans="1:12" s="63" customFormat="1" ht="23.25" customHeight="1">
      <c r="A568" s="602" t="s">
        <v>882</v>
      </c>
      <c r="F568" s="397"/>
      <c r="H568" s="397"/>
    </row>
    <row r="569" spans="1:12" s="400" customFormat="1" ht="24.75" customHeight="1">
      <c r="A569" s="400" t="s">
        <v>2344</v>
      </c>
      <c r="G569" s="395" t="s">
        <v>28</v>
      </c>
      <c r="H569" s="401">
        <v>140000</v>
      </c>
      <c r="I569" s="398" t="s">
        <v>30</v>
      </c>
      <c r="L569" s="401"/>
    </row>
    <row r="570" spans="1:12" s="63" customFormat="1" ht="24.75" customHeight="1">
      <c r="A570" s="63" t="s">
        <v>887</v>
      </c>
      <c r="F570" s="397"/>
      <c r="H570" s="397"/>
    </row>
    <row r="571" spans="1:12" s="63" customFormat="1" ht="24.75" customHeight="1">
      <c r="A571" s="63" t="s">
        <v>1631</v>
      </c>
      <c r="F571" s="397"/>
      <c r="H571" s="397"/>
    </row>
    <row r="572" spans="1:12">
      <c r="A572" s="396"/>
      <c r="B572" s="396" t="s">
        <v>877</v>
      </c>
      <c r="C572" s="396"/>
      <c r="D572" s="396"/>
      <c r="E572" s="396"/>
      <c r="F572" s="396"/>
      <c r="H572" s="397"/>
    </row>
    <row r="573" spans="1:12">
      <c r="A573" s="396"/>
      <c r="B573" s="396" t="s">
        <v>878</v>
      </c>
      <c r="C573" s="396"/>
      <c r="D573" s="396"/>
      <c r="E573" s="396"/>
      <c r="F573" s="396"/>
      <c r="H573" s="397"/>
    </row>
    <row r="574" spans="1:12">
      <c r="A574" s="396"/>
      <c r="B574" s="396" t="s">
        <v>879</v>
      </c>
      <c r="C574" s="396"/>
      <c r="D574" s="396"/>
      <c r="E574" s="396"/>
      <c r="F574" s="396"/>
      <c r="H574" s="397"/>
    </row>
    <row r="575" spans="1:12">
      <c r="A575" s="396" t="s">
        <v>1638</v>
      </c>
      <c r="B575" s="396"/>
      <c r="C575" s="396"/>
      <c r="D575" s="396"/>
      <c r="E575" s="396"/>
      <c r="F575" s="396"/>
      <c r="H575" s="397"/>
    </row>
    <row r="576" spans="1:12" s="63" customFormat="1" ht="24.75" customHeight="1">
      <c r="A576" s="572"/>
      <c r="B576" s="404" t="s">
        <v>1639</v>
      </c>
      <c r="C576" s="404"/>
      <c r="D576" s="404"/>
      <c r="F576" s="397"/>
      <c r="H576" s="397"/>
    </row>
    <row r="577" spans="1:12" s="63" customFormat="1" ht="24.75" customHeight="1">
      <c r="A577" s="572"/>
      <c r="B577" s="63" t="s">
        <v>1625</v>
      </c>
      <c r="F577" s="397"/>
      <c r="H577" s="397"/>
    </row>
    <row r="578" spans="1:12" s="423" customFormat="1">
      <c r="A578" s="423" t="s">
        <v>2547</v>
      </c>
      <c r="B578" s="690"/>
      <c r="G578" s="688"/>
      <c r="H578" s="689"/>
      <c r="I578" s="878"/>
      <c r="L578" s="689"/>
    </row>
    <row r="579" spans="1:12">
      <c r="A579" s="396" t="s">
        <v>2548</v>
      </c>
      <c r="B579" s="396"/>
      <c r="C579" s="396"/>
      <c r="D579" s="396"/>
      <c r="E579" s="396"/>
      <c r="F579" s="396"/>
      <c r="H579" s="397"/>
    </row>
    <row r="580" spans="1:12" s="63" customFormat="1" ht="24.75" customHeight="1">
      <c r="A580" s="429" t="s">
        <v>1630</v>
      </c>
      <c r="F580" s="397"/>
      <c r="H580" s="397"/>
    </row>
    <row r="581" spans="1:12" s="63" customFormat="1" ht="21" customHeight="1">
      <c r="A581" s="589"/>
      <c r="B581" s="589" t="s">
        <v>1022</v>
      </c>
      <c r="F581" s="397"/>
      <c r="H581" s="397"/>
    </row>
    <row r="582" spans="1:12" s="63" customFormat="1" ht="21.75" customHeight="1">
      <c r="A582" s="589" t="s">
        <v>1023</v>
      </c>
      <c r="F582" s="397"/>
      <c r="H582" s="397"/>
    </row>
    <row r="583" spans="1:12" s="63" customFormat="1" ht="23.25" customHeight="1">
      <c r="A583" s="589"/>
      <c r="B583" s="63" t="s">
        <v>881</v>
      </c>
      <c r="F583" s="397"/>
      <c r="H583" s="397"/>
    </row>
    <row r="584" spans="1:12" s="63" customFormat="1" ht="23.25" customHeight="1">
      <c r="A584" s="602" t="s">
        <v>882</v>
      </c>
      <c r="F584" s="397"/>
      <c r="H584" s="397"/>
    </row>
    <row r="585" spans="1:12" s="63" customFormat="1" ht="23.25" customHeight="1">
      <c r="A585" s="602"/>
      <c r="F585" s="397"/>
      <c r="H585" s="397"/>
    </row>
    <row r="586" spans="1:12" s="63" customFormat="1" ht="23.25" customHeight="1">
      <c r="A586" s="602"/>
      <c r="B586" s="63" t="s">
        <v>1514</v>
      </c>
      <c r="F586" s="397"/>
      <c r="H586" s="397"/>
    </row>
    <row r="587" spans="1:12" s="63" customFormat="1" ht="23.25" customHeight="1">
      <c r="A587" s="602" t="s">
        <v>1642</v>
      </c>
      <c r="F587" s="397"/>
      <c r="H587" s="397"/>
    </row>
    <row r="588" spans="1:12" s="400" customFormat="1" ht="23.25" customHeight="1">
      <c r="A588" s="400" t="s">
        <v>2345</v>
      </c>
      <c r="G588" s="395" t="s">
        <v>28</v>
      </c>
      <c r="H588" s="401">
        <v>5000</v>
      </c>
      <c r="I588" s="398" t="s">
        <v>30</v>
      </c>
      <c r="L588" s="401"/>
    </row>
    <row r="589" spans="1:12" s="63" customFormat="1" ht="24.75" customHeight="1">
      <c r="A589" s="63" t="s">
        <v>888</v>
      </c>
      <c r="F589" s="397"/>
      <c r="H589" s="397"/>
    </row>
    <row r="590" spans="1:12" s="63" customFormat="1" ht="24.75" customHeight="1">
      <c r="A590" s="63" t="s">
        <v>1643</v>
      </c>
      <c r="F590" s="397"/>
      <c r="H590" s="397"/>
    </row>
    <row r="591" spans="1:12">
      <c r="A591" s="396"/>
      <c r="B591" s="396" t="s">
        <v>877</v>
      </c>
      <c r="C591" s="396"/>
      <c r="D591" s="396"/>
      <c r="E591" s="396"/>
      <c r="F591" s="396"/>
      <c r="H591" s="397"/>
    </row>
    <row r="592" spans="1:12">
      <c r="A592" s="396"/>
      <c r="B592" s="396" t="s">
        <v>878</v>
      </c>
      <c r="C592" s="396"/>
      <c r="D592" s="396"/>
      <c r="E592" s="396"/>
      <c r="F592" s="396"/>
      <c r="H592" s="397"/>
    </row>
    <row r="593" spans="1:12">
      <c r="A593" s="396"/>
      <c r="B593" s="396" t="s">
        <v>879</v>
      </c>
      <c r="C593" s="396"/>
      <c r="D593" s="396"/>
      <c r="E593" s="396"/>
      <c r="F593" s="396"/>
      <c r="H593" s="397"/>
    </row>
    <row r="594" spans="1:12">
      <c r="A594" s="396" t="s">
        <v>1644</v>
      </c>
      <c r="B594" s="396"/>
      <c r="C594" s="396"/>
      <c r="D594" s="396"/>
      <c r="E594" s="396"/>
      <c r="F594" s="396"/>
      <c r="H594" s="397"/>
    </row>
    <row r="595" spans="1:12" s="63" customFormat="1" ht="24.75" customHeight="1">
      <c r="A595" s="572"/>
      <c r="B595" s="404" t="s">
        <v>1591</v>
      </c>
      <c r="C595" s="404"/>
      <c r="D595" s="404"/>
      <c r="F595" s="397"/>
      <c r="H595" s="397"/>
    </row>
    <row r="596" spans="1:12" s="63" customFormat="1" ht="24.75" customHeight="1">
      <c r="A596" s="572"/>
      <c r="B596" s="63" t="s">
        <v>1592</v>
      </c>
      <c r="F596" s="397"/>
      <c r="H596" s="397"/>
    </row>
    <row r="597" spans="1:12" s="423" customFormat="1">
      <c r="A597" s="423" t="s">
        <v>1645</v>
      </c>
      <c r="B597" s="690"/>
      <c r="G597" s="688"/>
      <c r="H597" s="689"/>
      <c r="I597" s="878"/>
      <c r="L597" s="689"/>
    </row>
    <row r="598" spans="1:12">
      <c r="A598" s="396" t="s">
        <v>1646</v>
      </c>
      <c r="B598" s="396"/>
      <c r="C598" s="396"/>
      <c r="D598" s="396"/>
      <c r="E598" s="396"/>
      <c r="F598" s="396"/>
      <c r="H598" s="397"/>
    </row>
    <row r="599" spans="1:12" s="63" customFormat="1" ht="24.75" customHeight="1">
      <c r="A599" s="572"/>
      <c r="B599" s="404" t="s">
        <v>1598</v>
      </c>
      <c r="C599" s="404"/>
      <c r="D599" s="404"/>
      <c r="F599" s="397"/>
      <c r="H599" s="397"/>
    </row>
    <row r="600" spans="1:12" s="63" customFormat="1" ht="24.75" customHeight="1">
      <c r="A600" s="572"/>
      <c r="B600" s="63" t="s">
        <v>1599</v>
      </c>
      <c r="F600" s="397"/>
      <c r="H600" s="397"/>
    </row>
    <row r="601" spans="1:12" s="423" customFormat="1">
      <c r="A601" s="423" t="s">
        <v>2549</v>
      </c>
      <c r="B601" s="690"/>
      <c r="G601" s="688"/>
      <c r="H601" s="689"/>
      <c r="I601" s="878"/>
      <c r="L601" s="689"/>
    </row>
    <row r="602" spans="1:12">
      <c r="A602" s="396" t="s">
        <v>2326</v>
      </c>
      <c r="B602" s="396"/>
      <c r="C602" s="396"/>
      <c r="D602" s="396"/>
      <c r="E602" s="396"/>
      <c r="F602" s="396"/>
      <c r="H602" s="397"/>
    </row>
    <row r="603" spans="1:12" s="63" customFormat="1" ht="24.75" customHeight="1">
      <c r="A603" s="429" t="s">
        <v>1630</v>
      </c>
      <c r="F603" s="397"/>
      <c r="H603" s="397"/>
    </row>
    <row r="604" spans="1:12" s="63" customFormat="1" ht="21" customHeight="1">
      <c r="A604" s="589"/>
      <c r="B604" s="589" t="s">
        <v>1022</v>
      </c>
      <c r="F604" s="397"/>
      <c r="H604" s="397"/>
    </row>
    <row r="605" spans="1:12" s="63" customFormat="1" ht="21.75" customHeight="1">
      <c r="A605" s="589" t="s">
        <v>1023</v>
      </c>
      <c r="F605" s="397"/>
      <c r="H605" s="397"/>
    </row>
    <row r="606" spans="1:12" s="63" customFormat="1" ht="23.25" customHeight="1">
      <c r="A606" s="589"/>
      <c r="B606" s="63" t="s">
        <v>881</v>
      </c>
      <c r="F606" s="397"/>
      <c r="H606" s="397"/>
    </row>
    <row r="607" spans="1:12" s="63" customFormat="1" ht="23.25" customHeight="1">
      <c r="A607" s="602" t="s">
        <v>882</v>
      </c>
      <c r="F607" s="397"/>
      <c r="H607" s="397"/>
    </row>
    <row r="608" spans="1:12" s="400" customFormat="1" ht="23.25" customHeight="1">
      <c r="A608" s="400" t="s">
        <v>2346</v>
      </c>
      <c r="G608" s="395" t="s">
        <v>28</v>
      </c>
      <c r="H608" s="401">
        <v>119400</v>
      </c>
      <c r="I608" s="398" t="s">
        <v>30</v>
      </c>
      <c r="L608" s="401"/>
    </row>
    <row r="609" spans="1:12" s="63" customFormat="1" ht="24.75" customHeight="1">
      <c r="A609" s="63" t="s">
        <v>889</v>
      </c>
      <c r="F609" s="397"/>
      <c r="H609" s="397"/>
    </row>
    <row r="610" spans="1:12" s="63" customFormat="1" ht="24.75" customHeight="1">
      <c r="A610" s="63" t="s">
        <v>1614</v>
      </c>
      <c r="F610" s="397"/>
      <c r="H610" s="397"/>
    </row>
    <row r="611" spans="1:12">
      <c r="A611" s="396"/>
      <c r="B611" s="598" t="s">
        <v>1649</v>
      </c>
      <c r="C611" s="396"/>
      <c r="D611" s="396"/>
      <c r="E611" s="396"/>
      <c r="F611" s="396"/>
      <c r="H611" s="397"/>
    </row>
    <row r="612" spans="1:12">
      <c r="A612" s="396"/>
      <c r="B612" s="598" t="s">
        <v>1650</v>
      </c>
      <c r="C612" s="396"/>
      <c r="D612" s="396"/>
      <c r="E612" s="396"/>
      <c r="F612" s="396"/>
      <c r="H612" s="397"/>
    </row>
    <row r="613" spans="1:12">
      <c r="A613" s="396"/>
      <c r="B613" s="598" t="s">
        <v>1651</v>
      </c>
      <c r="C613" s="396"/>
      <c r="D613" s="396"/>
      <c r="E613" s="396"/>
      <c r="F613" s="396"/>
      <c r="H613" s="397"/>
    </row>
    <row r="614" spans="1:12">
      <c r="A614" s="396"/>
      <c r="B614" s="598" t="s">
        <v>1652</v>
      </c>
      <c r="C614" s="396"/>
      <c r="D614" s="396"/>
      <c r="E614" s="396"/>
      <c r="F614" s="396"/>
      <c r="H614" s="397"/>
    </row>
    <row r="615" spans="1:12">
      <c r="A615" s="396" t="s">
        <v>1653</v>
      </c>
      <c r="B615" s="598"/>
      <c r="C615" s="396"/>
      <c r="D615" s="396"/>
      <c r="E615" s="396"/>
      <c r="F615" s="396"/>
      <c r="H615" s="397"/>
    </row>
    <row r="616" spans="1:12" s="63" customFormat="1" ht="22.5" customHeight="1">
      <c r="A616" s="572"/>
      <c r="B616" s="404" t="s">
        <v>1591</v>
      </c>
      <c r="C616" s="404"/>
      <c r="D616" s="404"/>
      <c r="F616" s="397"/>
      <c r="H616" s="397"/>
    </row>
    <row r="617" spans="1:12" s="63" customFormat="1" ht="24.75" customHeight="1">
      <c r="A617" s="572"/>
      <c r="B617" s="63" t="s">
        <v>1592</v>
      </c>
      <c r="F617" s="397"/>
      <c r="H617" s="397"/>
    </row>
    <row r="618" spans="1:12" s="423" customFormat="1">
      <c r="A618" s="423" t="s">
        <v>1654</v>
      </c>
      <c r="B618" s="690"/>
      <c r="G618" s="688"/>
      <c r="H618" s="689"/>
      <c r="I618" s="878"/>
      <c r="L618" s="689"/>
    </row>
    <row r="619" spans="1:12" s="423" customFormat="1">
      <c r="B619" s="690"/>
      <c r="G619" s="688"/>
      <c r="H619" s="689"/>
      <c r="I619" s="890"/>
      <c r="L619" s="689"/>
    </row>
    <row r="620" spans="1:12" s="423" customFormat="1">
      <c r="B620" s="690"/>
      <c r="G620" s="688"/>
      <c r="H620" s="689"/>
      <c r="I620" s="890"/>
      <c r="L620" s="689"/>
    </row>
    <row r="621" spans="1:12" s="63" customFormat="1" ht="24.75" customHeight="1">
      <c r="A621" s="572"/>
      <c r="B621" s="404" t="s">
        <v>1598</v>
      </c>
      <c r="C621" s="404"/>
      <c r="D621" s="404"/>
      <c r="F621" s="397"/>
      <c r="H621" s="397"/>
    </row>
    <row r="622" spans="1:12" s="63" customFormat="1" ht="24.75" customHeight="1">
      <c r="A622" s="572"/>
      <c r="B622" s="63" t="s">
        <v>1625</v>
      </c>
      <c r="F622" s="397"/>
      <c r="H622" s="397"/>
    </row>
    <row r="623" spans="1:12" s="423" customFormat="1">
      <c r="A623" s="423" t="s">
        <v>2550</v>
      </c>
      <c r="B623" s="690"/>
      <c r="G623" s="688"/>
      <c r="H623" s="689"/>
      <c r="I623" s="878"/>
      <c r="L623" s="689"/>
    </row>
    <row r="624" spans="1:12" s="423" customFormat="1">
      <c r="A624" s="880" t="s">
        <v>2551</v>
      </c>
      <c r="B624" s="690"/>
      <c r="G624" s="688"/>
      <c r="H624" s="689"/>
      <c r="I624" s="878"/>
      <c r="L624" s="689"/>
    </row>
    <row r="625" spans="1:12" s="423" customFormat="1">
      <c r="A625" s="910" t="s">
        <v>2552</v>
      </c>
      <c r="B625" s="690"/>
      <c r="G625" s="688"/>
      <c r="H625" s="689"/>
      <c r="I625" s="878"/>
      <c r="L625" s="689"/>
    </row>
    <row r="626" spans="1:12" s="422" customFormat="1" ht="21.75">
      <c r="B626" s="600" t="s">
        <v>1627</v>
      </c>
      <c r="G626" s="872"/>
      <c r="H626" s="876"/>
      <c r="I626" s="879"/>
      <c r="L626" s="876"/>
    </row>
    <row r="627" spans="1:12" s="423" customFormat="1">
      <c r="B627" s="690" t="s">
        <v>1628</v>
      </c>
      <c r="G627" s="688"/>
      <c r="H627" s="689"/>
      <c r="I627" s="878"/>
      <c r="L627" s="689"/>
    </row>
    <row r="628" spans="1:12" s="423" customFormat="1">
      <c r="A628" s="423" t="s">
        <v>1658</v>
      </c>
      <c r="B628" s="690"/>
      <c r="G628" s="688"/>
      <c r="H628" s="689"/>
      <c r="I628" s="878"/>
      <c r="L628" s="689"/>
    </row>
    <row r="629" spans="1:12">
      <c r="A629" s="880" t="s">
        <v>1659</v>
      </c>
      <c r="B629" s="396"/>
      <c r="C629" s="396"/>
      <c r="D629" s="396"/>
      <c r="E629" s="396"/>
      <c r="F629" s="396"/>
      <c r="H629" s="397"/>
    </row>
    <row r="630" spans="1:12">
      <c r="A630" s="396" t="s">
        <v>1660</v>
      </c>
      <c r="B630" s="598"/>
      <c r="C630" s="396"/>
      <c r="D630" s="396"/>
      <c r="E630" s="396"/>
      <c r="F630" s="396"/>
      <c r="H630" s="397"/>
    </row>
    <row r="631" spans="1:12">
      <c r="A631" s="880" t="s">
        <v>1661</v>
      </c>
      <c r="B631" s="598"/>
      <c r="C631" s="396"/>
      <c r="D631" s="396"/>
      <c r="E631" s="396"/>
      <c r="F631" s="396"/>
      <c r="H631" s="397"/>
    </row>
    <row r="632" spans="1:12">
      <c r="A632" s="396" t="s">
        <v>1662</v>
      </c>
      <c r="B632" s="598"/>
      <c r="C632" s="396"/>
      <c r="D632" s="396"/>
      <c r="E632" s="396"/>
      <c r="F632" s="396"/>
      <c r="H632" s="397"/>
    </row>
    <row r="633" spans="1:12" s="63" customFormat="1" ht="24.75" customHeight="1">
      <c r="A633" s="572" t="s">
        <v>1663</v>
      </c>
      <c r="F633" s="397"/>
      <c r="H633" s="397"/>
    </row>
    <row r="634" spans="1:12" s="63" customFormat="1" ht="21" customHeight="1">
      <c r="A634" s="589"/>
      <c r="B634" s="589" t="s">
        <v>1022</v>
      </c>
      <c r="F634" s="397"/>
      <c r="H634" s="397"/>
    </row>
    <row r="635" spans="1:12" s="63" customFormat="1" ht="21.75" customHeight="1">
      <c r="A635" s="589" t="s">
        <v>1023</v>
      </c>
      <c r="F635" s="397"/>
      <c r="H635" s="397"/>
    </row>
    <row r="636" spans="1:12" s="63" customFormat="1" ht="23.25" customHeight="1">
      <c r="A636" s="589"/>
      <c r="B636" s="63" t="s">
        <v>881</v>
      </c>
      <c r="F636" s="397"/>
      <c r="H636" s="397"/>
    </row>
    <row r="637" spans="1:12" s="63" customFormat="1" ht="23.25" customHeight="1">
      <c r="A637" s="602" t="s">
        <v>882</v>
      </c>
      <c r="F637" s="397"/>
      <c r="H637" s="397"/>
    </row>
    <row r="638" spans="1:12" s="400" customFormat="1" ht="24" customHeight="1">
      <c r="A638" s="400" t="s">
        <v>2347</v>
      </c>
      <c r="G638" s="395" t="s">
        <v>28</v>
      </c>
      <c r="H638" s="401">
        <v>10000</v>
      </c>
      <c r="I638" s="398" t="s">
        <v>30</v>
      </c>
      <c r="L638" s="401"/>
    </row>
    <row r="639" spans="1:12" s="63" customFormat="1" ht="21" customHeight="1">
      <c r="A639" s="589" t="s">
        <v>890</v>
      </c>
      <c r="F639" s="397"/>
      <c r="H639" s="397"/>
    </row>
    <row r="640" spans="1:12" s="63" customFormat="1" ht="21" customHeight="1">
      <c r="A640" s="589" t="s">
        <v>1664</v>
      </c>
      <c r="F640" s="397"/>
      <c r="H640" s="397"/>
    </row>
    <row r="641" spans="1:12">
      <c r="A641" s="396"/>
      <c r="B641" s="396" t="s">
        <v>877</v>
      </c>
      <c r="C641" s="396"/>
      <c r="D641" s="396"/>
      <c r="E641" s="396"/>
      <c r="F641" s="396"/>
      <c r="H641" s="397"/>
    </row>
    <row r="642" spans="1:12">
      <c r="A642" s="396"/>
      <c r="B642" s="396" t="s">
        <v>878</v>
      </c>
      <c r="C642" s="396"/>
      <c r="D642" s="396"/>
      <c r="E642" s="396"/>
      <c r="F642" s="396"/>
      <c r="H642" s="397"/>
    </row>
    <row r="643" spans="1:12">
      <c r="A643" s="396"/>
      <c r="B643" s="396" t="s">
        <v>879</v>
      </c>
      <c r="C643" s="396"/>
      <c r="D643" s="396"/>
      <c r="E643" s="396"/>
      <c r="F643" s="396"/>
      <c r="H643" s="397"/>
    </row>
    <row r="644" spans="1:12">
      <c r="A644" s="396" t="s">
        <v>1665</v>
      </c>
      <c r="B644" s="598"/>
      <c r="C644" s="396"/>
      <c r="D644" s="396"/>
      <c r="E644" s="396"/>
      <c r="F644" s="396"/>
      <c r="H644" s="397"/>
    </row>
    <row r="645" spans="1:12" s="63" customFormat="1" ht="24.75" customHeight="1">
      <c r="A645" s="572"/>
      <c r="B645" s="404" t="s">
        <v>1591</v>
      </c>
      <c r="C645" s="404"/>
      <c r="D645" s="404"/>
      <c r="F645" s="397"/>
      <c r="H645" s="397"/>
    </row>
    <row r="646" spans="1:12" s="63" customFormat="1" ht="24.75" customHeight="1">
      <c r="A646" s="572"/>
      <c r="B646" s="63" t="s">
        <v>1592</v>
      </c>
      <c r="F646" s="397"/>
      <c r="H646" s="397"/>
    </row>
    <row r="647" spans="1:12" s="423" customFormat="1">
      <c r="A647" s="423" t="s">
        <v>1666</v>
      </c>
      <c r="B647" s="690"/>
      <c r="G647" s="688"/>
      <c r="H647" s="689"/>
      <c r="I647" s="878"/>
      <c r="L647" s="689"/>
    </row>
    <row r="648" spans="1:12">
      <c r="A648" s="396" t="s">
        <v>1667</v>
      </c>
      <c r="B648" s="396"/>
      <c r="C648" s="396"/>
      <c r="D648" s="396"/>
      <c r="E648" s="396"/>
      <c r="F648" s="396"/>
      <c r="H648" s="397"/>
    </row>
    <row r="649" spans="1:12" s="63" customFormat="1" ht="21.75" customHeight="1">
      <c r="A649" s="572"/>
      <c r="B649" s="571" t="s">
        <v>1598</v>
      </c>
      <c r="C649" s="404"/>
      <c r="D649" s="404"/>
      <c r="F649" s="397"/>
      <c r="H649" s="397"/>
    </row>
    <row r="650" spans="1:12" s="63" customFormat="1" ht="21.75" customHeight="1">
      <c r="A650" s="572"/>
      <c r="B650" s="520" t="s">
        <v>1625</v>
      </c>
      <c r="F650" s="397"/>
      <c r="H650" s="397"/>
    </row>
    <row r="651" spans="1:12" s="423" customFormat="1" ht="22.5" customHeight="1">
      <c r="A651" s="762" t="s">
        <v>1668</v>
      </c>
      <c r="B651" s="690"/>
      <c r="G651" s="688"/>
      <c r="H651" s="689"/>
      <c r="I651" s="878"/>
      <c r="L651" s="689"/>
    </row>
    <row r="652" spans="1:12" s="404" customFormat="1" ht="20.25" customHeight="1">
      <c r="A652" s="571" t="s">
        <v>1663</v>
      </c>
      <c r="F652" s="401"/>
      <c r="H652" s="401"/>
    </row>
    <row r="653" spans="1:12" s="63" customFormat="1" ht="21" customHeight="1">
      <c r="A653" s="589"/>
      <c r="B653" s="589" t="s">
        <v>1022</v>
      </c>
      <c r="F653" s="397"/>
      <c r="H653" s="397"/>
    </row>
    <row r="654" spans="1:12" s="63" customFormat="1" ht="21.75" customHeight="1">
      <c r="A654" s="589" t="s">
        <v>1023</v>
      </c>
      <c r="F654" s="397"/>
      <c r="H654" s="397"/>
    </row>
    <row r="655" spans="1:12" s="63" customFormat="1" ht="23.25" customHeight="1">
      <c r="A655" s="589"/>
      <c r="B655" s="520" t="s">
        <v>881</v>
      </c>
      <c r="F655" s="397"/>
      <c r="H655" s="397"/>
    </row>
    <row r="656" spans="1:12" s="63" customFormat="1" ht="23.25" customHeight="1">
      <c r="A656" s="602" t="s">
        <v>882</v>
      </c>
      <c r="F656" s="397"/>
      <c r="H656" s="397"/>
    </row>
    <row r="657" spans="1:12" s="63" customFormat="1" ht="21" customHeight="1">
      <c r="A657" s="404" t="s">
        <v>207</v>
      </c>
      <c r="B657" s="404"/>
      <c r="C657" s="404"/>
      <c r="F657" s="397"/>
      <c r="H657" s="397"/>
    </row>
    <row r="658" spans="1:12" s="400" customFormat="1" ht="23.25" customHeight="1">
      <c r="A658" s="400" t="s">
        <v>21</v>
      </c>
      <c r="G658" s="395" t="s">
        <v>1</v>
      </c>
      <c r="H658" s="401">
        <f>SUM(H659,H669,H679,H686,H692)</f>
        <v>495000</v>
      </c>
      <c r="I658" s="398" t="s">
        <v>30</v>
      </c>
      <c r="L658" s="401"/>
    </row>
    <row r="659" spans="1:12" s="400" customFormat="1" ht="23.25" customHeight="1">
      <c r="A659" s="400" t="s">
        <v>298</v>
      </c>
      <c r="G659" s="395" t="s">
        <v>28</v>
      </c>
      <c r="H659" s="401">
        <v>333000</v>
      </c>
      <c r="I659" s="398" t="s">
        <v>30</v>
      </c>
      <c r="L659" s="401"/>
    </row>
    <row r="660" spans="1:12" s="63" customFormat="1" ht="24.75" customHeight="1">
      <c r="A660" s="63" t="s">
        <v>1669</v>
      </c>
      <c r="B660" s="404"/>
      <c r="H660" s="397"/>
    </row>
    <row r="661" spans="1:12" s="63" customFormat="1" ht="23.25" customHeight="1">
      <c r="A661" s="63" t="s">
        <v>1843</v>
      </c>
      <c r="B661" s="404"/>
      <c r="H661" s="397"/>
    </row>
    <row r="662" spans="1:12" s="404" customFormat="1" ht="24.75" customHeight="1">
      <c r="A662" s="429" t="s">
        <v>1663</v>
      </c>
      <c r="F662" s="401"/>
      <c r="H662" s="401"/>
    </row>
    <row r="663" spans="1:12" s="63" customFormat="1" ht="23.25" customHeight="1">
      <c r="B663" s="63" t="s">
        <v>1670</v>
      </c>
      <c r="H663" s="397"/>
    </row>
    <row r="664" spans="1:12" s="63" customFormat="1" ht="23.25" customHeight="1">
      <c r="A664" s="63" t="s">
        <v>1513</v>
      </c>
      <c r="H664" s="397"/>
    </row>
    <row r="665" spans="1:12" s="63" customFormat="1" ht="23.25" customHeight="1">
      <c r="B665" s="63" t="s">
        <v>1671</v>
      </c>
      <c r="H665" s="397"/>
    </row>
    <row r="666" spans="1:12" s="63" customFormat="1" ht="23.25" customHeight="1">
      <c r="B666" s="63" t="s">
        <v>1672</v>
      </c>
      <c r="H666" s="397"/>
    </row>
    <row r="667" spans="1:12" s="63" customFormat="1" ht="23.25" customHeight="1">
      <c r="A667" s="63" t="s">
        <v>1673</v>
      </c>
      <c r="B667" s="404"/>
      <c r="H667" s="397"/>
    </row>
    <row r="668" spans="1:12" s="63" customFormat="1" ht="23.25" customHeight="1">
      <c r="B668" s="63" t="s">
        <v>1674</v>
      </c>
      <c r="H668" s="397"/>
    </row>
    <row r="669" spans="1:12" s="400" customFormat="1" ht="23.25" customHeight="1">
      <c r="A669" s="400" t="s">
        <v>891</v>
      </c>
      <c r="G669" s="395" t="s">
        <v>28</v>
      </c>
      <c r="H669" s="401">
        <v>60000</v>
      </c>
      <c r="I669" s="398" t="s">
        <v>30</v>
      </c>
      <c r="L669" s="401"/>
    </row>
    <row r="670" spans="1:12" s="63" customFormat="1" ht="24" customHeight="1">
      <c r="A670" s="63" t="s">
        <v>2270</v>
      </c>
      <c r="B670" s="404"/>
      <c r="H670" s="397"/>
    </row>
    <row r="671" spans="1:12" s="63" customFormat="1" ht="24" customHeight="1">
      <c r="A671" s="63" t="s">
        <v>2553</v>
      </c>
      <c r="B671" s="404"/>
      <c r="H671" s="397"/>
    </row>
    <row r="672" spans="1:12" s="404" customFormat="1" ht="24.75" customHeight="1">
      <c r="A672" s="429" t="s">
        <v>1663</v>
      </c>
      <c r="F672" s="401"/>
      <c r="H672" s="401"/>
    </row>
    <row r="673" spans="1:12" s="63" customFormat="1" ht="23.25" customHeight="1">
      <c r="B673" s="63" t="s">
        <v>1670</v>
      </c>
      <c r="H673" s="397"/>
    </row>
    <row r="674" spans="1:12" s="63" customFormat="1" ht="23.25" customHeight="1">
      <c r="A674" s="63" t="s">
        <v>1513</v>
      </c>
      <c r="H674" s="397"/>
    </row>
    <row r="675" spans="1:12" s="63" customFormat="1" ht="23.25" customHeight="1">
      <c r="B675" s="63" t="s">
        <v>1671</v>
      </c>
      <c r="H675" s="397"/>
    </row>
    <row r="676" spans="1:12" s="63" customFormat="1" ht="23.25" customHeight="1">
      <c r="B676" s="63" t="s">
        <v>1672</v>
      </c>
      <c r="H676" s="397"/>
    </row>
    <row r="677" spans="1:12" s="63" customFormat="1" ht="23.25" customHeight="1">
      <c r="A677" s="63" t="s">
        <v>1673</v>
      </c>
      <c r="B677" s="404"/>
      <c r="H677" s="397"/>
    </row>
    <row r="678" spans="1:12" s="63" customFormat="1" ht="23.25" customHeight="1">
      <c r="B678" s="63" t="s">
        <v>1674</v>
      </c>
      <c r="H678" s="397"/>
    </row>
    <row r="679" spans="1:12" s="400" customFormat="1" ht="23.25" customHeight="1">
      <c r="A679" s="400" t="s">
        <v>301</v>
      </c>
      <c r="G679" s="395" t="s">
        <v>28</v>
      </c>
      <c r="H679" s="401">
        <v>30000</v>
      </c>
      <c r="I679" s="398" t="s">
        <v>30</v>
      </c>
      <c r="L679" s="401"/>
    </row>
    <row r="680" spans="1:12" s="63" customFormat="1" ht="24.75" customHeight="1">
      <c r="A680" s="63" t="s">
        <v>892</v>
      </c>
      <c r="B680" s="404"/>
      <c r="H680" s="397"/>
    </row>
    <row r="681" spans="1:12" s="63" customFormat="1" ht="22.5" customHeight="1">
      <c r="A681" s="589" t="s">
        <v>1305</v>
      </c>
      <c r="B681" s="404"/>
      <c r="H681" s="397"/>
    </row>
    <row r="682" spans="1:12" s="63" customFormat="1" ht="24.75" customHeight="1">
      <c r="A682" s="63" t="s">
        <v>1306</v>
      </c>
      <c r="B682" s="404"/>
      <c r="H682" s="397"/>
    </row>
    <row r="683" spans="1:12" s="404" customFormat="1" ht="24.75" customHeight="1">
      <c r="A683" s="429" t="s">
        <v>1663</v>
      </c>
      <c r="F683" s="401"/>
      <c r="H683" s="401"/>
    </row>
    <row r="684" spans="1:12" s="63" customFormat="1" ht="23.25" customHeight="1">
      <c r="B684" s="63" t="s">
        <v>1670</v>
      </c>
      <c r="H684" s="397"/>
    </row>
    <row r="685" spans="1:12" s="63" customFormat="1" ht="23.25" customHeight="1">
      <c r="A685" s="63" t="s">
        <v>1513</v>
      </c>
      <c r="H685" s="397"/>
    </row>
    <row r="686" spans="1:12" s="400" customFormat="1" ht="23.25" customHeight="1">
      <c r="A686" s="400" t="s">
        <v>300</v>
      </c>
      <c r="G686" s="395" t="s">
        <v>28</v>
      </c>
      <c r="H686" s="401">
        <v>20000</v>
      </c>
      <c r="I686" s="398" t="s">
        <v>30</v>
      </c>
      <c r="L686" s="401"/>
    </row>
    <row r="687" spans="1:12" s="63" customFormat="1" ht="24.75" customHeight="1">
      <c r="A687" s="63" t="s">
        <v>1676</v>
      </c>
      <c r="B687" s="404"/>
      <c r="E687" s="410"/>
      <c r="F687" s="397"/>
      <c r="H687" s="397"/>
    </row>
    <row r="688" spans="1:12" s="63" customFormat="1" ht="24.75" customHeight="1">
      <c r="A688" s="63" t="s">
        <v>1675</v>
      </c>
      <c r="B688" s="404"/>
      <c r="E688" s="410"/>
      <c r="F688" s="397"/>
      <c r="H688" s="397"/>
    </row>
    <row r="689" spans="1:12" s="404" customFormat="1" ht="21.75" customHeight="1">
      <c r="A689" s="571" t="s">
        <v>1663</v>
      </c>
      <c r="F689" s="401"/>
      <c r="H689" s="401"/>
    </row>
    <row r="690" spans="1:12" s="63" customFormat="1" ht="23.25" customHeight="1">
      <c r="B690" s="63" t="s">
        <v>1670</v>
      </c>
      <c r="H690" s="397"/>
    </row>
    <row r="691" spans="1:12" s="63" customFormat="1" ht="23.25" customHeight="1">
      <c r="A691" s="63" t="s">
        <v>1513</v>
      </c>
      <c r="H691" s="397"/>
    </row>
    <row r="692" spans="1:12" s="400" customFormat="1" ht="23.25" customHeight="1">
      <c r="A692" s="400" t="s">
        <v>302</v>
      </c>
      <c r="G692" s="395" t="s">
        <v>28</v>
      </c>
      <c r="H692" s="401">
        <v>52000</v>
      </c>
      <c r="I692" s="398" t="s">
        <v>30</v>
      </c>
      <c r="L692" s="401"/>
    </row>
    <row r="693" spans="1:12" s="63" customFormat="1" ht="23.25" customHeight="1">
      <c r="A693" s="63" t="s">
        <v>893</v>
      </c>
      <c r="B693" s="404"/>
      <c r="E693" s="410"/>
      <c r="F693" s="397"/>
      <c r="H693" s="397"/>
    </row>
    <row r="694" spans="1:12" s="63" customFormat="1" ht="22.5" customHeight="1">
      <c r="A694" s="63" t="s">
        <v>894</v>
      </c>
      <c r="B694" s="669"/>
      <c r="E694" s="410"/>
      <c r="F694" s="397"/>
      <c r="H694" s="397"/>
    </row>
    <row r="695" spans="1:12" ht="24.75" customHeight="1">
      <c r="A695" s="63" t="s">
        <v>1307</v>
      </c>
      <c r="B695" s="396"/>
      <c r="C695" s="396"/>
      <c r="D695" s="396"/>
      <c r="E695" s="396"/>
      <c r="F695" s="396"/>
      <c r="H695" s="397"/>
    </row>
    <row r="696" spans="1:12" ht="24.75" customHeight="1">
      <c r="A696" s="63" t="s">
        <v>1308</v>
      </c>
      <c r="B696" s="396"/>
      <c r="C696" s="396"/>
      <c r="D696" s="396"/>
      <c r="E696" s="396"/>
      <c r="F696" s="396"/>
      <c r="H696" s="397"/>
    </row>
    <row r="697" spans="1:12" s="404" customFormat="1" ht="24.75" customHeight="1">
      <c r="A697" s="429" t="s">
        <v>1663</v>
      </c>
      <c r="F697" s="401"/>
      <c r="H697" s="401"/>
    </row>
    <row r="698" spans="1:12" s="63" customFormat="1" ht="23.25" customHeight="1">
      <c r="B698" s="63" t="s">
        <v>1670</v>
      </c>
      <c r="H698" s="397"/>
    </row>
    <row r="699" spans="1:12" s="63" customFormat="1" ht="23.25" customHeight="1">
      <c r="A699" s="63" t="s">
        <v>1513</v>
      </c>
      <c r="H699" s="397"/>
    </row>
    <row r="700" spans="1:12" ht="23.25" customHeight="1">
      <c r="A700" s="400" t="s">
        <v>77</v>
      </c>
      <c r="B700" s="396"/>
      <c r="C700" s="396"/>
      <c r="D700" s="396"/>
      <c r="E700" s="396"/>
      <c r="F700" s="396"/>
      <c r="G700" s="395" t="s">
        <v>1</v>
      </c>
      <c r="H700" s="401">
        <f>SUM(H702)</f>
        <v>61400</v>
      </c>
      <c r="I700" s="398" t="s">
        <v>30</v>
      </c>
    </row>
    <row r="701" spans="1:12" ht="23.25" customHeight="1">
      <c r="A701" s="400" t="s">
        <v>658</v>
      </c>
      <c r="B701" s="396"/>
      <c r="C701" s="396"/>
      <c r="D701" s="396"/>
      <c r="E701" s="396"/>
      <c r="F701" s="396"/>
      <c r="G701" s="395"/>
      <c r="H701" s="401"/>
      <c r="I701" s="398"/>
    </row>
    <row r="702" spans="1:12" s="400" customFormat="1" ht="23.25" customHeight="1">
      <c r="A702" s="400" t="s">
        <v>0</v>
      </c>
      <c r="G702" s="395" t="s">
        <v>1</v>
      </c>
      <c r="H702" s="401">
        <f>SUM(H703,H729)</f>
        <v>61400</v>
      </c>
      <c r="I702" s="398" t="s">
        <v>30</v>
      </c>
      <c r="L702" s="401"/>
    </row>
    <row r="703" spans="1:12" s="400" customFormat="1" ht="23.25" customHeight="1">
      <c r="A703" s="400" t="s">
        <v>260</v>
      </c>
      <c r="G703" s="395" t="s">
        <v>1</v>
      </c>
      <c r="H703" s="401">
        <f>SUM(H704,H710,H714,H722)</f>
        <v>58900</v>
      </c>
      <c r="I703" s="398" t="s">
        <v>30</v>
      </c>
      <c r="L703" s="401"/>
    </row>
    <row r="704" spans="1:12" s="400" customFormat="1" ht="23.25" customHeight="1">
      <c r="A704" s="576"/>
      <c r="B704" s="400" t="s">
        <v>2378</v>
      </c>
      <c r="F704" s="881"/>
      <c r="G704" s="596" t="s">
        <v>28</v>
      </c>
      <c r="H704" s="596">
        <v>21500</v>
      </c>
      <c r="I704" s="601" t="s">
        <v>30</v>
      </c>
      <c r="L704" s="401"/>
    </row>
    <row r="705" spans="1:12" ht="23.25" customHeight="1">
      <c r="A705" s="396" t="s">
        <v>1679</v>
      </c>
      <c r="B705" s="396"/>
      <c r="C705" s="396"/>
      <c r="D705" s="396"/>
      <c r="E705" s="396"/>
      <c r="F705" s="406"/>
      <c r="G705" s="397"/>
      <c r="H705" s="397"/>
    </row>
    <row r="706" spans="1:12" ht="23.25" customHeight="1">
      <c r="A706" s="396"/>
      <c r="B706" s="396" t="s">
        <v>1680</v>
      </c>
      <c r="C706" s="396"/>
      <c r="D706" s="396"/>
      <c r="E706" s="396"/>
      <c r="F706" s="406"/>
      <c r="G706" s="397"/>
      <c r="H706" s="397"/>
    </row>
    <row r="707" spans="1:12" ht="23.25" customHeight="1">
      <c r="A707" s="396"/>
      <c r="B707" s="396" t="s">
        <v>1681</v>
      </c>
      <c r="C707" s="396"/>
      <c r="D707" s="396"/>
      <c r="E707" s="396"/>
      <c r="F707" s="406"/>
      <c r="G707" s="397"/>
      <c r="H707" s="397"/>
    </row>
    <row r="708" spans="1:12" s="598" customFormat="1" ht="21" customHeight="1">
      <c r="A708" s="952" t="s">
        <v>1678</v>
      </c>
      <c r="F708" s="694"/>
      <c r="G708" s="595"/>
      <c r="H708" s="595"/>
      <c r="I708" s="599"/>
      <c r="L708" s="595"/>
    </row>
    <row r="709" spans="1:12" s="598" customFormat="1" ht="19.5" customHeight="1">
      <c r="A709" s="951" t="s">
        <v>1682</v>
      </c>
      <c r="F709" s="694"/>
      <c r="G709" s="595"/>
      <c r="H709" s="595"/>
      <c r="I709" s="599"/>
      <c r="L709" s="595"/>
    </row>
    <row r="710" spans="1:12" s="598" customFormat="1" ht="23.25" customHeight="1">
      <c r="A710" s="576"/>
      <c r="B710" s="591" t="s">
        <v>2379</v>
      </c>
      <c r="C710" s="591"/>
      <c r="D710" s="591"/>
      <c r="E710" s="591"/>
      <c r="F710" s="637"/>
      <c r="G710" s="596" t="s">
        <v>28</v>
      </c>
      <c r="H710" s="596">
        <v>6400</v>
      </c>
      <c r="I710" s="601" t="s">
        <v>30</v>
      </c>
      <c r="L710" s="595"/>
    </row>
    <row r="711" spans="1:12" s="699" customFormat="1" ht="21" customHeight="1">
      <c r="A711" s="699" t="s">
        <v>1683</v>
      </c>
      <c r="F711" s="850"/>
      <c r="G711" s="522"/>
      <c r="H711" s="522"/>
      <c r="I711" s="693"/>
      <c r="L711" s="522"/>
    </row>
    <row r="712" spans="1:12" s="699" customFormat="1" ht="23.25" customHeight="1">
      <c r="A712" s="952" t="s">
        <v>1678</v>
      </c>
      <c r="F712" s="850"/>
      <c r="G712" s="522"/>
      <c r="H712" s="522"/>
      <c r="I712" s="693"/>
      <c r="L712" s="522"/>
    </row>
    <row r="713" spans="1:12" s="699" customFormat="1" ht="20.25" customHeight="1">
      <c r="A713" s="951" t="s">
        <v>1684</v>
      </c>
      <c r="F713" s="850"/>
      <c r="G713" s="522"/>
      <c r="H713" s="522"/>
      <c r="I713" s="693"/>
      <c r="L713" s="522"/>
    </row>
    <row r="714" spans="1:12" s="598" customFormat="1" ht="23.25" customHeight="1">
      <c r="A714" s="709"/>
      <c r="B714" s="591" t="s">
        <v>2380</v>
      </c>
      <c r="C714" s="591"/>
      <c r="D714" s="591"/>
      <c r="E714" s="591"/>
      <c r="F714" s="637"/>
      <c r="G714" s="596" t="s">
        <v>28</v>
      </c>
      <c r="H714" s="596">
        <v>6000</v>
      </c>
      <c r="I714" s="601" t="s">
        <v>30</v>
      </c>
      <c r="L714" s="595"/>
    </row>
    <row r="715" spans="1:12" s="598" customFormat="1" ht="23.25" customHeight="1">
      <c r="A715" s="598" t="s">
        <v>1685</v>
      </c>
      <c r="F715" s="694"/>
      <c r="G715" s="595"/>
      <c r="H715" s="595"/>
      <c r="I715" s="599"/>
      <c r="L715" s="595"/>
    </row>
    <row r="716" spans="1:12" s="598" customFormat="1" ht="20.25" customHeight="1">
      <c r="B716" s="598" t="s">
        <v>1686</v>
      </c>
      <c r="F716" s="694"/>
      <c r="G716" s="595"/>
      <c r="H716" s="595"/>
      <c r="I716" s="599"/>
      <c r="L716" s="595"/>
    </row>
    <row r="717" spans="1:12" s="598" customFormat="1" ht="21" customHeight="1">
      <c r="B717" s="598" t="s">
        <v>1687</v>
      </c>
      <c r="F717" s="694"/>
      <c r="G717" s="595"/>
      <c r="H717" s="595"/>
      <c r="I717" s="599"/>
      <c r="L717" s="595"/>
    </row>
    <row r="718" spans="1:12" s="598" customFormat="1" ht="21" customHeight="1">
      <c r="B718" s="598" t="s">
        <v>1688</v>
      </c>
      <c r="F718" s="694"/>
      <c r="G718" s="595"/>
      <c r="H718" s="595"/>
      <c r="I718" s="599"/>
      <c r="L718" s="595"/>
    </row>
    <row r="719" spans="1:12" s="598" customFormat="1" ht="19.5" customHeight="1">
      <c r="B719" s="699" t="s">
        <v>1689</v>
      </c>
      <c r="F719" s="694"/>
      <c r="G719" s="595"/>
      <c r="H719" s="595"/>
      <c r="I719" s="599"/>
      <c r="L719" s="595"/>
    </row>
    <row r="720" spans="1:12" s="699" customFormat="1" ht="19.5" customHeight="1">
      <c r="A720" s="952" t="s">
        <v>1678</v>
      </c>
      <c r="F720" s="850"/>
      <c r="G720" s="522"/>
      <c r="H720" s="522"/>
      <c r="I720" s="693"/>
      <c r="L720" s="522"/>
    </row>
    <row r="721" spans="1:12" s="699" customFormat="1" ht="21" customHeight="1">
      <c r="A721" s="951" t="s">
        <v>1690</v>
      </c>
      <c r="F721" s="850"/>
      <c r="G721" s="522"/>
      <c r="H721" s="522"/>
      <c r="I721" s="693"/>
      <c r="L721" s="522"/>
    </row>
    <row r="722" spans="1:12" ht="21" customHeight="1">
      <c r="A722" s="576"/>
      <c r="B722" s="591" t="s">
        <v>2381</v>
      </c>
      <c r="C722" s="400"/>
      <c r="D722" s="400"/>
      <c r="E722" s="400"/>
      <c r="F722" s="395"/>
      <c r="G722" s="401" t="s">
        <v>28</v>
      </c>
      <c r="H722" s="401">
        <v>25000</v>
      </c>
      <c r="I722" s="398" t="s">
        <v>30</v>
      </c>
    </row>
    <row r="723" spans="1:12" s="699" customFormat="1" ht="21" customHeight="1">
      <c r="A723" s="699" t="s">
        <v>1691</v>
      </c>
      <c r="F723" s="850"/>
      <c r="G723" s="522"/>
      <c r="H723" s="522"/>
      <c r="I723" s="693"/>
      <c r="L723" s="522"/>
    </row>
    <row r="724" spans="1:12" s="699" customFormat="1" ht="21" customHeight="1">
      <c r="A724" s="952" t="s">
        <v>1678</v>
      </c>
      <c r="F724" s="850"/>
      <c r="G724" s="522"/>
      <c r="H724" s="522"/>
      <c r="I724" s="693"/>
      <c r="L724" s="522"/>
    </row>
    <row r="725" spans="1:12" s="699" customFormat="1" ht="21.75" customHeight="1">
      <c r="A725" s="951" t="s">
        <v>1692</v>
      </c>
      <c r="F725" s="850"/>
      <c r="G725" s="522"/>
      <c r="H725" s="522"/>
      <c r="I725" s="693"/>
      <c r="L725" s="522"/>
    </row>
    <row r="726" spans="1:12" s="699" customFormat="1" ht="21.75" customHeight="1">
      <c r="A726" s="951"/>
      <c r="F726" s="850"/>
      <c r="G726" s="522"/>
      <c r="H726" s="522"/>
      <c r="I726" s="693"/>
      <c r="L726" s="522"/>
    </row>
    <row r="727" spans="1:12" s="699" customFormat="1" ht="21.75" customHeight="1">
      <c r="A727" s="951"/>
      <c r="F727" s="850"/>
      <c r="G727" s="522"/>
      <c r="H727" s="522"/>
      <c r="I727" s="693"/>
      <c r="L727" s="522"/>
    </row>
    <row r="728" spans="1:12" s="699" customFormat="1" ht="21.75" customHeight="1">
      <c r="A728" s="951"/>
      <c r="F728" s="850"/>
      <c r="G728" s="522"/>
      <c r="H728" s="522"/>
      <c r="I728" s="693"/>
      <c r="L728" s="522"/>
    </row>
    <row r="729" spans="1:12" s="400" customFormat="1" ht="23.25" customHeight="1">
      <c r="A729" s="400" t="s">
        <v>2086</v>
      </c>
      <c r="F729" s="395"/>
      <c r="G729" s="417" t="s">
        <v>1</v>
      </c>
      <c r="H729" s="401">
        <f>SUM(H730)</f>
        <v>2500</v>
      </c>
      <c r="I729" s="398" t="s">
        <v>30</v>
      </c>
      <c r="L729" s="401"/>
    </row>
    <row r="730" spans="1:12" s="63" customFormat="1" ht="21" customHeight="1">
      <c r="B730" s="1127" t="s">
        <v>1693</v>
      </c>
      <c r="C730" s="1127"/>
      <c r="D730" s="1127"/>
      <c r="E730" s="405"/>
      <c r="F730" s="401"/>
      <c r="G730" s="405" t="s">
        <v>28</v>
      </c>
      <c r="H730" s="401">
        <v>2500</v>
      </c>
      <c r="I730" s="404" t="s">
        <v>30</v>
      </c>
    </row>
    <row r="731" spans="1:12" s="63" customFormat="1" ht="24.75" customHeight="1">
      <c r="A731" s="63" t="s">
        <v>1694</v>
      </c>
      <c r="B731" s="404"/>
      <c r="C731" s="404"/>
      <c r="D731" s="404"/>
      <c r="E731" s="405"/>
      <c r="F731" s="401"/>
      <c r="G731" s="404"/>
      <c r="H731" s="401"/>
      <c r="I731" s="404"/>
    </row>
    <row r="732" spans="1:12" s="63" customFormat="1" ht="22.5" customHeight="1">
      <c r="A732" s="63" t="s">
        <v>2554</v>
      </c>
      <c r="B732" s="404"/>
      <c r="C732" s="404"/>
      <c r="D732" s="404"/>
      <c r="E732" s="405"/>
      <c r="F732" s="401"/>
      <c r="G732" s="404"/>
      <c r="H732" s="401"/>
      <c r="I732" s="404"/>
    </row>
    <row r="733" spans="1:12" s="63" customFormat="1" ht="21" customHeight="1">
      <c r="A733" s="63" t="s">
        <v>2555</v>
      </c>
      <c r="B733" s="404"/>
      <c r="C733" s="404"/>
      <c r="D733" s="404"/>
      <c r="E733" s="405"/>
      <c r="F733" s="401"/>
      <c r="G733" s="404"/>
      <c r="H733" s="401"/>
      <c r="I733" s="404"/>
    </row>
    <row r="734" spans="1:12" s="423" customFormat="1" ht="23.25" customHeight="1">
      <c r="B734" s="423" t="s">
        <v>1696</v>
      </c>
      <c r="C734" s="688"/>
      <c r="D734" s="689"/>
      <c r="F734" s="689"/>
    </row>
    <row r="735" spans="1:12" s="423" customFormat="1" ht="23.25" customHeight="1">
      <c r="B735" s="423" t="s">
        <v>1697</v>
      </c>
      <c r="C735" s="688"/>
      <c r="D735" s="689"/>
      <c r="F735" s="689"/>
    </row>
    <row r="736" spans="1:12" ht="23.25" customHeight="1">
      <c r="A736" s="576" t="s">
        <v>1698</v>
      </c>
      <c r="B736" s="396"/>
      <c r="C736" s="396"/>
      <c r="D736" s="396"/>
      <c r="E736" s="396"/>
      <c r="F736" s="406"/>
      <c r="G736" s="397"/>
      <c r="H736" s="397"/>
    </row>
    <row r="737" spans="1:12" s="404" customFormat="1" ht="24.75" customHeight="1">
      <c r="A737" s="429" t="s">
        <v>1699</v>
      </c>
      <c r="F737" s="401"/>
      <c r="H737" s="401"/>
    </row>
    <row r="738" spans="1:12" s="418" customFormat="1" ht="24" customHeight="1">
      <c r="A738" s="63"/>
      <c r="B738" s="63" t="s">
        <v>1526</v>
      </c>
      <c r="C738" s="63"/>
      <c r="D738" s="63"/>
      <c r="E738" s="405"/>
      <c r="F738" s="401"/>
      <c r="G738" s="404"/>
      <c r="H738" s="397"/>
      <c r="I738" s="63"/>
    </row>
    <row r="739" spans="1:12" s="63" customFormat="1" ht="23.25" customHeight="1">
      <c r="B739" s="63" t="s">
        <v>846</v>
      </c>
      <c r="E739" s="410"/>
      <c r="F739" s="397"/>
      <c r="H739" s="397"/>
    </row>
    <row r="740" spans="1:12" s="63" customFormat="1" ht="21" customHeight="1">
      <c r="B740" s="589" t="s">
        <v>871</v>
      </c>
      <c r="E740" s="410"/>
      <c r="F740" s="397"/>
      <c r="G740" s="410"/>
      <c r="H740" s="397"/>
    </row>
    <row r="741" spans="1:12" s="63" customFormat="1" ht="23.25" customHeight="1">
      <c r="B741" s="63" t="s">
        <v>1700</v>
      </c>
      <c r="H741" s="397"/>
    </row>
    <row r="742" spans="1:12" s="63" customFormat="1" ht="23.25" customHeight="1">
      <c r="A742" s="63" t="s">
        <v>1513</v>
      </c>
      <c r="H742" s="397"/>
    </row>
    <row r="743" spans="1:12" s="63" customFormat="1" ht="21" customHeight="1">
      <c r="A743" s="589"/>
      <c r="B743" s="589" t="s">
        <v>1701</v>
      </c>
      <c r="F743" s="397"/>
      <c r="H743" s="397"/>
    </row>
    <row r="744" spans="1:12" s="63" customFormat="1" ht="21.75" customHeight="1">
      <c r="A744" s="589" t="s">
        <v>1023</v>
      </c>
      <c r="F744" s="397"/>
      <c r="H744" s="397"/>
    </row>
    <row r="745" spans="1:12" s="63" customFormat="1" ht="23.25" customHeight="1">
      <c r="A745" s="589"/>
      <c r="B745" s="63" t="s">
        <v>1702</v>
      </c>
      <c r="F745" s="397"/>
      <c r="H745" s="397"/>
    </row>
    <row r="746" spans="1:12" s="63" customFormat="1" ht="23.25" customHeight="1">
      <c r="A746" s="602" t="s">
        <v>882</v>
      </c>
      <c r="F746" s="397"/>
      <c r="H746" s="397"/>
    </row>
    <row r="747" spans="1:12" ht="4.5" customHeight="1">
      <c r="A747" s="576"/>
      <c r="B747" s="396"/>
      <c r="C747" s="396"/>
      <c r="D747" s="396"/>
      <c r="E747" s="396"/>
      <c r="F747" s="406"/>
      <c r="G747" s="397"/>
      <c r="H747" s="397"/>
    </row>
    <row r="748" spans="1:12" s="400" customFormat="1">
      <c r="A748" s="398" t="s">
        <v>276</v>
      </c>
      <c r="B748" s="398"/>
      <c r="C748" s="398"/>
      <c r="D748" s="398"/>
      <c r="E748" s="398"/>
      <c r="F748" s="402"/>
      <c r="G748" s="395" t="s">
        <v>1</v>
      </c>
      <c r="H748" s="399">
        <f>SUM(H749,H761)</f>
        <v>434375</v>
      </c>
      <c r="I748" s="398" t="s">
        <v>30</v>
      </c>
      <c r="L748" s="401"/>
    </row>
    <row r="749" spans="1:12" s="400" customFormat="1" ht="21.75">
      <c r="A749" s="398" t="s">
        <v>54</v>
      </c>
      <c r="B749" s="398"/>
      <c r="C749" s="398"/>
      <c r="D749" s="398"/>
      <c r="E749" s="398"/>
      <c r="F749" s="398"/>
      <c r="G749" s="395" t="s">
        <v>1</v>
      </c>
      <c r="H749" s="399">
        <f>SUM(H751)</f>
        <v>336360</v>
      </c>
      <c r="I749" s="398" t="s">
        <v>30</v>
      </c>
      <c r="L749" s="401"/>
    </row>
    <row r="750" spans="1:12" s="400" customFormat="1" ht="21.75">
      <c r="A750" s="398" t="s">
        <v>389</v>
      </c>
      <c r="B750" s="398"/>
      <c r="C750" s="398"/>
      <c r="D750" s="398"/>
      <c r="E750" s="398"/>
      <c r="F750" s="398"/>
      <c r="G750" s="395"/>
      <c r="H750" s="399"/>
      <c r="I750" s="398"/>
      <c r="L750" s="401"/>
    </row>
    <row r="751" spans="1:12" s="400" customFormat="1">
      <c r="A751" s="400" t="s">
        <v>96</v>
      </c>
      <c r="G751" s="395" t="s">
        <v>1</v>
      </c>
      <c r="H751" s="401">
        <f>SUM(H752)</f>
        <v>336360</v>
      </c>
      <c r="I751" s="402" t="s">
        <v>97</v>
      </c>
      <c r="L751" s="401"/>
    </row>
    <row r="752" spans="1:12" ht="21" customHeight="1">
      <c r="A752" s="591" t="s">
        <v>458</v>
      </c>
      <c r="B752" s="396"/>
      <c r="C752" s="396"/>
      <c r="D752" s="396"/>
      <c r="E752" s="396"/>
      <c r="F752" s="396"/>
      <c r="G752" s="395" t="s">
        <v>28</v>
      </c>
      <c r="H752" s="401">
        <f>SUM([6]แผนงานบริหารงานทั่วไป!$E$49)</f>
        <v>336360</v>
      </c>
      <c r="I752" s="398" t="s">
        <v>97</v>
      </c>
    </row>
    <row r="753" spans="1:12" ht="23.25" customHeight="1">
      <c r="A753" s="598" t="s">
        <v>2556</v>
      </c>
      <c r="B753" s="396"/>
      <c r="C753" s="396"/>
      <c r="D753" s="396"/>
      <c r="E753" s="396"/>
      <c r="F753" s="406"/>
      <c r="G753" s="397"/>
      <c r="H753" s="402"/>
    </row>
    <row r="754" spans="1:12">
      <c r="A754" s="598" t="s">
        <v>1703</v>
      </c>
      <c r="B754" s="396"/>
      <c r="C754" s="396"/>
      <c r="D754" s="396"/>
      <c r="E754" s="882"/>
      <c r="F754" s="406"/>
      <c r="G754" s="397"/>
      <c r="H754" s="402"/>
    </row>
    <row r="755" spans="1:12" s="699" customFormat="1" ht="20.25" customHeight="1">
      <c r="B755" s="699" t="s">
        <v>1704</v>
      </c>
      <c r="E755" s="409"/>
      <c r="F755" s="850"/>
      <c r="G755" s="522"/>
      <c r="H755" s="693"/>
      <c r="I755" s="693"/>
      <c r="L755" s="522"/>
    </row>
    <row r="756" spans="1:12" s="422" customFormat="1" ht="21.75">
      <c r="A756" s="422" t="s">
        <v>1493</v>
      </c>
      <c r="E756" s="872"/>
      <c r="F756" s="872"/>
      <c r="G756" s="876"/>
      <c r="H756" s="879"/>
      <c r="I756" s="879"/>
      <c r="L756" s="876"/>
    </row>
    <row r="757" spans="1:12" ht="18.75" customHeight="1">
      <c r="A757" s="598"/>
      <c r="B757" s="598" t="s">
        <v>1407</v>
      </c>
      <c r="C757" s="396"/>
      <c r="D757" s="396"/>
      <c r="E757" s="882"/>
      <c r="F757" s="406"/>
      <c r="G757" s="397"/>
      <c r="H757" s="402"/>
    </row>
    <row r="758" spans="1:12" ht="19.5" customHeight="1">
      <c r="A758" s="598"/>
      <c r="B758" s="598" t="s">
        <v>1408</v>
      </c>
      <c r="C758" s="396"/>
      <c r="D758" s="396"/>
      <c r="E758" s="882"/>
      <c r="F758" s="406"/>
      <c r="G758" s="397"/>
      <c r="H758" s="402"/>
    </row>
    <row r="759" spans="1:12" ht="19.5" customHeight="1">
      <c r="A759" s="598"/>
      <c r="B759" s="599" t="s">
        <v>2557</v>
      </c>
      <c r="C759" s="396"/>
      <c r="D759" s="396"/>
      <c r="E759" s="882"/>
      <c r="F759" s="406"/>
      <c r="G759" s="397"/>
      <c r="H759" s="402"/>
    </row>
    <row r="760" spans="1:12" ht="19.5" customHeight="1">
      <c r="A760" s="598" t="s">
        <v>2558</v>
      </c>
      <c r="B760" s="396"/>
      <c r="C760" s="396"/>
      <c r="D760" s="396"/>
      <c r="E760" s="882"/>
      <c r="F760" s="406"/>
      <c r="G760" s="397"/>
      <c r="H760" s="402"/>
    </row>
    <row r="761" spans="1:12" s="400" customFormat="1" ht="21.75">
      <c r="A761" s="400" t="s">
        <v>132</v>
      </c>
      <c r="G761" s="395" t="s">
        <v>1</v>
      </c>
      <c r="H761" s="401">
        <f>SUM(H763,H782)</f>
        <v>98015</v>
      </c>
      <c r="I761" s="398" t="s">
        <v>97</v>
      </c>
      <c r="L761" s="401"/>
    </row>
    <row r="762" spans="1:12" s="400" customFormat="1" ht="21.75">
      <c r="A762" s="400" t="s">
        <v>390</v>
      </c>
      <c r="G762" s="395"/>
      <c r="H762" s="401"/>
      <c r="I762" s="398"/>
      <c r="L762" s="401"/>
    </row>
    <row r="763" spans="1:12" s="400" customFormat="1" ht="21.75">
      <c r="A763" s="400" t="s">
        <v>3</v>
      </c>
      <c r="G763" s="395" t="s">
        <v>1</v>
      </c>
      <c r="H763" s="401">
        <f>SUM(H765)</f>
        <v>14015</v>
      </c>
      <c r="I763" s="398" t="s">
        <v>97</v>
      </c>
      <c r="L763" s="401"/>
    </row>
    <row r="764" spans="1:12" s="400" customFormat="1" ht="21.75">
      <c r="A764" s="400" t="s">
        <v>269</v>
      </c>
      <c r="G764" s="395"/>
      <c r="H764" s="401"/>
      <c r="I764" s="398"/>
      <c r="L764" s="401"/>
    </row>
    <row r="765" spans="1:12" s="400" customFormat="1">
      <c r="B765" s="400" t="s">
        <v>519</v>
      </c>
      <c r="C765" s="396"/>
      <c r="D765" s="396"/>
      <c r="E765" s="396"/>
      <c r="F765" s="396"/>
      <c r="G765" s="395" t="s">
        <v>28</v>
      </c>
      <c r="H765" s="401">
        <v>14015</v>
      </c>
      <c r="I765" s="398" t="s">
        <v>30</v>
      </c>
      <c r="L765" s="401"/>
    </row>
    <row r="766" spans="1:12" s="400" customFormat="1" ht="22.5" customHeight="1">
      <c r="A766" s="63" t="s">
        <v>2145</v>
      </c>
      <c r="B766" s="63"/>
      <c r="C766" s="63"/>
      <c r="D766" s="63"/>
      <c r="E766" s="63"/>
      <c r="F766" s="397"/>
      <c r="G766" s="63"/>
      <c r="H766" s="397"/>
      <c r="I766" s="402"/>
      <c r="L766" s="401"/>
    </row>
    <row r="767" spans="1:12" s="400" customFormat="1" ht="21.75" customHeight="1">
      <c r="A767" s="590" t="s">
        <v>1705</v>
      </c>
      <c r="B767" s="404"/>
      <c r="C767" s="404"/>
      <c r="D767" s="404"/>
      <c r="E767" s="404"/>
      <c r="F767" s="401"/>
      <c r="G767" s="404"/>
      <c r="H767" s="401"/>
      <c r="I767" s="398"/>
      <c r="L767" s="401"/>
    </row>
    <row r="768" spans="1:12" s="400" customFormat="1" ht="21.75" customHeight="1">
      <c r="A768" s="589"/>
      <c r="B768" s="589" t="s">
        <v>961</v>
      </c>
      <c r="C768" s="63"/>
      <c r="D768" s="63"/>
      <c r="E768" s="63"/>
      <c r="F768" s="397"/>
      <c r="G768" s="63"/>
      <c r="H768" s="401"/>
      <c r="I768" s="398"/>
      <c r="L768" s="401"/>
    </row>
    <row r="769" spans="1:12" s="400" customFormat="1" ht="21.75" customHeight="1">
      <c r="A769" s="589" t="s">
        <v>962</v>
      </c>
      <c r="B769" s="63"/>
      <c r="C769" s="63"/>
      <c r="D769" s="63"/>
      <c r="E769" s="63"/>
      <c r="F769" s="397"/>
      <c r="G769" s="63"/>
      <c r="H769" s="401"/>
      <c r="I769" s="398"/>
      <c r="L769" s="401"/>
    </row>
    <row r="770" spans="1:12" s="400" customFormat="1" ht="21.75" customHeight="1">
      <c r="A770" s="589"/>
      <c r="B770" s="589" t="s">
        <v>819</v>
      </c>
      <c r="C770" s="63"/>
      <c r="D770" s="63"/>
      <c r="E770" s="63"/>
      <c r="F770" s="397"/>
      <c r="G770" s="63"/>
      <c r="H770" s="401"/>
      <c r="I770" s="398"/>
      <c r="L770" s="401"/>
    </row>
    <row r="771" spans="1:12" s="400" customFormat="1" ht="21.75" customHeight="1">
      <c r="A771" s="589" t="s">
        <v>820</v>
      </c>
      <c r="B771" s="63"/>
      <c r="C771" s="63"/>
      <c r="D771" s="63"/>
      <c r="E771" s="63"/>
      <c r="F771" s="397"/>
      <c r="G771" s="63"/>
      <c r="H771" s="401"/>
      <c r="I771" s="398"/>
      <c r="L771" s="401"/>
    </row>
    <row r="772" spans="1:12" s="400" customFormat="1" ht="21.75" customHeight="1">
      <c r="A772" s="589" t="s">
        <v>818</v>
      </c>
      <c r="B772" s="63"/>
      <c r="C772" s="63"/>
      <c r="D772" s="63"/>
      <c r="E772" s="63"/>
      <c r="F772" s="397"/>
      <c r="G772" s="63"/>
      <c r="H772" s="401"/>
      <c r="I772" s="398"/>
      <c r="L772" s="401"/>
    </row>
    <row r="773" spans="1:12" s="573" customFormat="1" ht="21.75" customHeight="1">
      <c r="A773" s="520"/>
      <c r="B773" s="520" t="s">
        <v>963</v>
      </c>
      <c r="C773" s="520"/>
      <c r="D773" s="520"/>
      <c r="E773" s="520"/>
      <c r="F773" s="522"/>
      <c r="G773" s="520"/>
      <c r="H773" s="913"/>
      <c r="I773" s="575"/>
      <c r="L773" s="913"/>
    </row>
    <row r="774" spans="1:12" s="573" customFormat="1" ht="21.75" customHeight="1">
      <c r="A774" s="520" t="s">
        <v>911</v>
      </c>
      <c r="B774" s="520"/>
      <c r="C774" s="520"/>
      <c r="D774" s="520"/>
      <c r="E774" s="520"/>
      <c r="F774" s="522"/>
      <c r="G774" s="520"/>
      <c r="H774" s="913"/>
      <c r="I774" s="575"/>
      <c r="L774" s="913"/>
    </row>
    <row r="775" spans="1:12" s="573" customFormat="1" ht="21.75" customHeight="1">
      <c r="A775" s="520" t="s">
        <v>913</v>
      </c>
      <c r="B775" s="520"/>
      <c r="C775" s="520"/>
      <c r="D775" s="520"/>
      <c r="E775" s="520"/>
      <c r="F775" s="522"/>
      <c r="G775" s="520"/>
      <c r="H775" s="913"/>
      <c r="I775" s="575"/>
      <c r="L775" s="913"/>
    </row>
    <row r="776" spans="1:12" s="573" customFormat="1" ht="19.5" customHeight="1">
      <c r="A776" s="520" t="s">
        <v>912</v>
      </c>
      <c r="B776" s="520"/>
      <c r="C776" s="520"/>
      <c r="D776" s="520"/>
      <c r="E776" s="520"/>
      <c r="F776" s="522"/>
      <c r="G776" s="520"/>
      <c r="H776" s="913"/>
      <c r="I776" s="575"/>
      <c r="L776" s="913"/>
    </row>
    <row r="777" spans="1:12" s="573" customFormat="1" ht="19.5" customHeight="1">
      <c r="A777" s="520"/>
      <c r="B777" s="520" t="s">
        <v>821</v>
      </c>
      <c r="C777" s="520"/>
      <c r="D777" s="520"/>
      <c r="E777" s="520"/>
      <c r="F777" s="522"/>
      <c r="G777" s="520"/>
      <c r="H777" s="913"/>
      <c r="I777" s="575"/>
      <c r="L777" s="913"/>
    </row>
    <row r="778" spans="1:12" s="573" customFormat="1" ht="19.5" customHeight="1">
      <c r="A778" s="520" t="s">
        <v>822</v>
      </c>
      <c r="B778" s="520"/>
      <c r="C778" s="520"/>
      <c r="D778" s="520"/>
      <c r="E778" s="520"/>
      <c r="F778" s="522"/>
      <c r="G778" s="520"/>
      <c r="H778" s="913"/>
      <c r="I778" s="575"/>
      <c r="L778" s="913"/>
    </row>
    <row r="779" spans="1:12" s="573" customFormat="1" ht="19.5" customHeight="1">
      <c r="A779" s="520" t="s">
        <v>823</v>
      </c>
      <c r="B779" s="520"/>
      <c r="C779" s="520"/>
      <c r="D779" s="520"/>
      <c r="E779" s="520"/>
      <c r="F779" s="522"/>
      <c r="G779" s="520"/>
      <c r="H779" s="913"/>
      <c r="I779" s="575"/>
      <c r="L779" s="913"/>
    </row>
    <row r="780" spans="1:12" s="400" customFormat="1" ht="19.5" customHeight="1">
      <c r="A780" s="592" t="s">
        <v>817</v>
      </c>
      <c r="B780" s="63"/>
      <c r="C780" s="63"/>
      <c r="D780" s="63"/>
      <c r="E780" s="63"/>
      <c r="F780" s="397"/>
      <c r="G780" s="63"/>
      <c r="H780" s="401"/>
      <c r="I780" s="398"/>
      <c r="L780" s="401"/>
    </row>
    <row r="781" spans="1:12" s="400" customFormat="1" ht="3" customHeight="1">
      <c r="A781" s="589"/>
      <c r="B781" s="63"/>
      <c r="C781" s="63"/>
      <c r="D781" s="63"/>
      <c r="E781" s="63"/>
      <c r="F781" s="397"/>
      <c r="G781" s="63"/>
      <c r="H781" s="401"/>
      <c r="I781" s="398"/>
      <c r="L781" s="401"/>
    </row>
    <row r="782" spans="1:12" ht="20.25" customHeight="1">
      <c r="A782" s="591" t="s">
        <v>9</v>
      </c>
      <c r="B782" s="396"/>
      <c r="C782" s="396"/>
      <c r="D782" s="396"/>
      <c r="E782" s="396"/>
      <c r="F782" s="396"/>
      <c r="G782" s="637" t="s">
        <v>1</v>
      </c>
      <c r="H782" s="596">
        <f>SUM(H783)</f>
        <v>84000</v>
      </c>
      <c r="I782" s="601" t="s">
        <v>97</v>
      </c>
    </row>
    <row r="783" spans="1:12" ht="21.75" customHeight="1">
      <c r="A783" s="398" t="s">
        <v>261</v>
      </c>
      <c r="B783" s="400"/>
      <c r="C783" s="400"/>
      <c r="D783" s="400"/>
      <c r="E783" s="400"/>
      <c r="F783" s="400"/>
      <c r="G783" s="395" t="s">
        <v>1</v>
      </c>
      <c r="H783" s="401">
        <f>SUM(H784)</f>
        <v>84000</v>
      </c>
      <c r="I783" s="398" t="s">
        <v>30</v>
      </c>
    </row>
    <row r="784" spans="1:12" s="591" customFormat="1" ht="18.75" customHeight="1">
      <c r="A784" s="589"/>
      <c r="B784" s="590" t="s">
        <v>683</v>
      </c>
      <c r="C784" s="590"/>
      <c r="D784" s="590"/>
      <c r="E784" s="590"/>
      <c r="F784" s="590"/>
      <c r="G784" s="597" t="s">
        <v>28</v>
      </c>
      <c r="H784" s="596">
        <f>SUM([2]แผนงานบริหารงานทั่วไป!$E$52)</f>
        <v>84000</v>
      </c>
      <c r="I784" s="601" t="s">
        <v>30</v>
      </c>
      <c r="L784" s="596"/>
    </row>
    <row r="785" spans="1:8" s="63" customFormat="1" ht="21.75" customHeight="1">
      <c r="A785" s="589" t="s">
        <v>903</v>
      </c>
      <c r="F785" s="397"/>
      <c r="H785" s="397"/>
    </row>
    <row r="786" spans="1:8" s="589" customFormat="1" ht="18.75" customHeight="1">
      <c r="B786" s="590" t="s">
        <v>839</v>
      </c>
      <c r="E786" s="595"/>
      <c r="H786" s="595"/>
    </row>
    <row r="787" spans="1:8" s="589" customFormat="1" ht="21" customHeight="1">
      <c r="B787" s="589" t="s">
        <v>1298</v>
      </c>
      <c r="E787" s="595"/>
      <c r="H787" s="595"/>
    </row>
    <row r="788" spans="1:8" s="589" customFormat="1" ht="21" customHeight="1">
      <c r="A788" s="589" t="s">
        <v>1299</v>
      </c>
      <c r="E788" s="595"/>
      <c r="H788" s="595"/>
    </row>
    <row r="789" spans="1:8" s="589" customFormat="1" ht="19.5" customHeight="1">
      <c r="B789" s="590" t="s">
        <v>840</v>
      </c>
      <c r="E789" s="595"/>
      <c r="H789" s="595"/>
    </row>
    <row r="790" spans="1:8" s="589" customFormat="1" ht="21" customHeight="1">
      <c r="B790" s="589" t="s">
        <v>841</v>
      </c>
      <c r="E790" s="595"/>
      <c r="H790" s="595"/>
    </row>
    <row r="791" spans="1:8" s="589" customFormat="1" ht="21" customHeight="1">
      <c r="B791" s="589" t="s">
        <v>842</v>
      </c>
      <c r="E791" s="595"/>
      <c r="H791" s="595"/>
    </row>
    <row r="792" spans="1:8" s="589" customFormat="1" ht="5.25" customHeight="1">
      <c r="E792" s="595"/>
      <c r="H792" s="595"/>
    </row>
    <row r="793" spans="1:8" s="589" customFormat="1" ht="5.25" customHeight="1">
      <c r="E793" s="595"/>
      <c r="H793" s="595"/>
    </row>
    <row r="794" spans="1:8" s="589" customFormat="1" ht="5.25" customHeight="1">
      <c r="E794" s="595"/>
      <c r="H794" s="595"/>
    </row>
    <row r="795" spans="1:8" s="589" customFormat="1" ht="5.25" customHeight="1">
      <c r="E795" s="595"/>
      <c r="H795" s="595"/>
    </row>
    <row r="796" spans="1:8" s="589" customFormat="1" ht="5.25" customHeight="1">
      <c r="E796" s="595"/>
      <c r="H796" s="595"/>
    </row>
    <row r="797" spans="1:8" s="589" customFormat="1" ht="5.25" customHeight="1">
      <c r="E797" s="595"/>
      <c r="H797" s="595"/>
    </row>
    <row r="798" spans="1:8" s="589" customFormat="1" ht="5.25" customHeight="1">
      <c r="E798" s="595"/>
      <c r="H798" s="595"/>
    </row>
    <row r="799" spans="1:8" s="589" customFormat="1" ht="5.25" customHeight="1">
      <c r="E799" s="595"/>
      <c r="H799" s="595"/>
    </row>
    <row r="800" spans="1:8" s="589" customFormat="1" ht="5.25" customHeight="1">
      <c r="E800" s="595"/>
      <c r="H800" s="595"/>
    </row>
    <row r="801" spans="5:8" s="589" customFormat="1" ht="5.25" customHeight="1">
      <c r="E801" s="595"/>
      <c r="H801" s="595"/>
    </row>
    <row r="802" spans="5:8" s="589" customFormat="1" ht="5.25" customHeight="1">
      <c r="E802" s="595"/>
      <c r="H802" s="595"/>
    </row>
    <row r="803" spans="5:8" s="589" customFormat="1" ht="5.25" customHeight="1">
      <c r="E803" s="595"/>
      <c r="H803" s="595"/>
    </row>
    <row r="804" spans="5:8" s="589" customFormat="1" ht="5.25" customHeight="1">
      <c r="E804" s="595"/>
      <c r="H804" s="595"/>
    </row>
    <row r="805" spans="5:8" s="589" customFormat="1" ht="5.25" customHeight="1">
      <c r="E805" s="595"/>
      <c r="H805" s="595"/>
    </row>
    <row r="806" spans="5:8" s="589" customFormat="1" ht="5.25" customHeight="1">
      <c r="E806" s="595"/>
      <c r="H806" s="595"/>
    </row>
    <row r="807" spans="5:8" s="589" customFormat="1" ht="5.25" customHeight="1">
      <c r="E807" s="595"/>
      <c r="H807" s="595"/>
    </row>
    <row r="808" spans="5:8" s="589" customFormat="1" ht="5.25" customHeight="1">
      <c r="E808" s="595"/>
      <c r="H808" s="595"/>
    </row>
    <row r="809" spans="5:8" s="589" customFormat="1" ht="5.25" customHeight="1">
      <c r="E809" s="595"/>
      <c r="H809" s="595"/>
    </row>
    <row r="810" spans="5:8" s="589" customFormat="1" ht="5.25" customHeight="1">
      <c r="E810" s="595"/>
      <c r="H810" s="595"/>
    </row>
    <row r="811" spans="5:8" s="589" customFormat="1" ht="5.25" customHeight="1">
      <c r="E811" s="595"/>
      <c r="H811" s="595"/>
    </row>
    <row r="812" spans="5:8" s="589" customFormat="1" ht="5.25" customHeight="1">
      <c r="E812" s="595"/>
      <c r="H812" s="595"/>
    </row>
    <row r="813" spans="5:8" s="589" customFormat="1" ht="5.25" customHeight="1">
      <c r="E813" s="595"/>
      <c r="H813" s="595"/>
    </row>
    <row r="814" spans="5:8" s="589" customFormat="1" ht="5.25" customHeight="1">
      <c r="E814" s="595"/>
      <c r="H814" s="595"/>
    </row>
    <row r="815" spans="5:8" s="589" customFormat="1" ht="5.25" customHeight="1">
      <c r="E815" s="595"/>
      <c r="H815" s="595"/>
    </row>
    <row r="816" spans="5:8" s="589" customFormat="1" ht="5.25" customHeight="1">
      <c r="E816" s="595"/>
      <c r="H816" s="595"/>
    </row>
    <row r="817" spans="5:8" s="589" customFormat="1" ht="5.25" customHeight="1">
      <c r="E817" s="595"/>
      <c r="H817" s="595"/>
    </row>
    <row r="818" spans="5:8" s="589" customFormat="1" ht="5.25" customHeight="1">
      <c r="E818" s="595"/>
      <c r="H818" s="595"/>
    </row>
    <row r="819" spans="5:8" s="589" customFormat="1" ht="5.25" customHeight="1">
      <c r="E819" s="595"/>
      <c r="H819" s="595"/>
    </row>
    <row r="820" spans="5:8" s="589" customFormat="1" ht="5.25" customHeight="1">
      <c r="E820" s="595"/>
      <c r="H820" s="595"/>
    </row>
    <row r="821" spans="5:8" s="589" customFormat="1" ht="5.25" customHeight="1">
      <c r="E821" s="595"/>
      <c r="H821" s="595"/>
    </row>
    <row r="822" spans="5:8" s="589" customFormat="1" ht="5.25" customHeight="1">
      <c r="E822" s="595"/>
      <c r="H822" s="595"/>
    </row>
    <row r="823" spans="5:8" s="589" customFormat="1" ht="5.25" customHeight="1">
      <c r="E823" s="595"/>
      <c r="H823" s="595"/>
    </row>
    <row r="824" spans="5:8" s="589" customFormat="1" ht="5.25" customHeight="1">
      <c r="E824" s="595"/>
      <c r="H824" s="595"/>
    </row>
    <row r="825" spans="5:8" s="589" customFormat="1" ht="5.25" customHeight="1">
      <c r="E825" s="595"/>
      <c r="H825" s="595"/>
    </row>
    <row r="826" spans="5:8" s="589" customFormat="1" ht="5.25" customHeight="1">
      <c r="E826" s="595"/>
      <c r="H826" s="595"/>
    </row>
    <row r="827" spans="5:8" s="589" customFormat="1" ht="5.25" customHeight="1">
      <c r="E827" s="595"/>
      <c r="H827" s="595"/>
    </row>
    <row r="828" spans="5:8" s="589" customFormat="1" ht="5.25" customHeight="1">
      <c r="E828" s="595"/>
      <c r="H828" s="595"/>
    </row>
    <row r="829" spans="5:8" s="589" customFormat="1" ht="5.25" customHeight="1">
      <c r="E829" s="595"/>
      <c r="H829" s="595"/>
    </row>
    <row r="830" spans="5:8" s="589" customFormat="1" ht="5.25" customHeight="1">
      <c r="E830" s="595"/>
      <c r="H830" s="595"/>
    </row>
    <row r="831" spans="5:8" s="589" customFormat="1" ht="5.25" customHeight="1">
      <c r="E831" s="595"/>
      <c r="H831" s="595"/>
    </row>
    <row r="832" spans="5:8" s="589" customFormat="1" ht="5.25" customHeight="1">
      <c r="E832" s="595"/>
      <c r="H832" s="595"/>
    </row>
    <row r="833" spans="1:12" s="589" customFormat="1" ht="5.25" customHeight="1">
      <c r="E833" s="595"/>
      <c r="H833" s="595"/>
    </row>
    <row r="834" spans="1:12" s="589" customFormat="1" ht="5.25" customHeight="1">
      <c r="E834" s="595"/>
      <c r="H834" s="595"/>
    </row>
    <row r="835" spans="1:12" s="589" customFormat="1" ht="5.25" customHeight="1">
      <c r="E835" s="595"/>
      <c r="H835" s="595"/>
    </row>
    <row r="836" spans="1:12" s="589" customFormat="1" ht="5.25" customHeight="1">
      <c r="E836" s="595"/>
      <c r="H836" s="595"/>
    </row>
    <row r="837" spans="1:12" s="589" customFormat="1" ht="5.25" customHeight="1">
      <c r="E837" s="595"/>
      <c r="H837" s="595"/>
    </row>
    <row r="838" spans="1:12" s="589" customFormat="1" ht="5.25" customHeight="1">
      <c r="E838" s="595"/>
      <c r="H838" s="595"/>
    </row>
    <row r="839" spans="1:12" s="589" customFormat="1" ht="5.25" customHeight="1">
      <c r="E839" s="595"/>
      <c r="H839" s="595"/>
    </row>
    <row r="840" spans="1:12" s="589" customFormat="1" ht="5.25" customHeight="1">
      <c r="E840" s="595"/>
      <c r="H840" s="595"/>
    </row>
    <row r="841" spans="1:12" s="589" customFormat="1" ht="5.25" customHeight="1">
      <c r="E841" s="595"/>
      <c r="H841" s="595"/>
    </row>
    <row r="842" spans="1:12" s="589" customFormat="1" ht="5.25" customHeight="1">
      <c r="E842" s="595"/>
      <c r="H842" s="595"/>
    </row>
    <row r="843" spans="1:12" s="589" customFormat="1" ht="5.25" customHeight="1">
      <c r="E843" s="595"/>
      <c r="H843" s="595"/>
    </row>
    <row r="844" spans="1:12" s="589" customFormat="1" ht="5.25" customHeight="1">
      <c r="E844" s="595"/>
      <c r="H844" s="595"/>
    </row>
    <row r="845" spans="1:12" s="589" customFormat="1" ht="5.25" customHeight="1">
      <c r="E845" s="595"/>
      <c r="H845" s="595"/>
    </row>
    <row r="846" spans="1:12" s="589" customFormat="1" ht="5.25" customHeight="1">
      <c r="E846" s="595"/>
      <c r="H846" s="595"/>
    </row>
    <row r="847" spans="1:12" s="573" customFormat="1" ht="21" customHeight="1">
      <c r="A847" s="575" t="s">
        <v>74</v>
      </c>
      <c r="B847" s="575"/>
      <c r="C847" s="575"/>
      <c r="D847" s="575"/>
      <c r="E847" s="575"/>
      <c r="F847" s="693"/>
      <c r="G847" s="409" t="s">
        <v>1</v>
      </c>
      <c r="H847" s="953">
        <f>SUM(H848,H894,H1165)</f>
        <v>3140690</v>
      </c>
      <c r="I847" s="575" t="s">
        <v>30</v>
      </c>
      <c r="L847" s="913"/>
    </row>
    <row r="848" spans="1:12" s="699" customFormat="1" ht="21" customHeight="1">
      <c r="A848" s="573" t="s">
        <v>54</v>
      </c>
      <c r="B848" s="693"/>
      <c r="C848" s="693"/>
      <c r="D848" s="693"/>
      <c r="E848" s="693"/>
      <c r="F848" s="693"/>
      <c r="G848" s="765" t="s">
        <v>1</v>
      </c>
      <c r="H848" s="913">
        <f>SUM(H850)</f>
        <v>2074260</v>
      </c>
      <c r="I848" s="693" t="s">
        <v>30</v>
      </c>
      <c r="L848" s="522"/>
    </row>
    <row r="849" spans="1:12" s="573" customFormat="1" ht="19.5" customHeight="1">
      <c r="A849" s="575" t="s">
        <v>389</v>
      </c>
      <c r="B849" s="575"/>
      <c r="C849" s="575"/>
      <c r="D849" s="575"/>
      <c r="E849" s="575"/>
      <c r="F849" s="693"/>
      <c r="G849" s="409"/>
      <c r="H849" s="953"/>
      <c r="I849" s="575"/>
      <c r="L849" s="913"/>
    </row>
    <row r="850" spans="1:12" s="699" customFormat="1" ht="21" customHeight="1">
      <c r="A850" s="573" t="s">
        <v>94</v>
      </c>
      <c r="B850" s="693"/>
      <c r="C850" s="693"/>
      <c r="D850" s="693"/>
      <c r="E850" s="693"/>
      <c r="F850" s="693"/>
      <c r="G850" s="765" t="s">
        <v>1</v>
      </c>
      <c r="H850" s="913">
        <f>SUM(H851,H863,H880,H885)</f>
        <v>2074260</v>
      </c>
      <c r="I850" s="575" t="s">
        <v>30</v>
      </c>
      <c r="L850" s="522"/>
    </row>
    <row r="851" spans="1:12" s="699" customFormat="1" ht="21" customHeight="1">
      <c r="A851" s="573" t="s">
        <v>2273</v>
      </c>
      <c r="B851" s="693"/>
      <c r="C851" s="693"/>
      <c r="D851" s="693"/>
      <c r="E851" s="693"/>
      <c r="F851" s="693"/>
      <c r="G851" s="765" t="s">
        <v>28</v>
      </c>
      <c r="H851" s="913">
        <v>1404120</v>
      </c>
      <c r="I851" s="575" t="s">
        <v>30</v>
      </c>
      <c r="L851" s="522"/>
    </row>
    <row r="852" spans="1:12" s="699" customFormat="1" ht="21" customHeight="1">
      <c r="A852" s="699" t="s">
        <v>2146</v>
      </c>
      <c r="F852" s="850"/>
      <c r="G852" s="522"/>
      <c r="H852" s="693"/>
      <c r="I852" s="693"/>
      <c r="L852" s="522"/>
    </row>
    <row r="853" spans="1:12" s="699" customFormat="1" ht="21" customHeight="1">
      <c r="A853" s="699" t="s">
        <v>2147</v>
      </c>
      <c r="E853" s="409"/>
      <c r="F853" s="850"/>
      <c r="G853" s="522"/>
      <c r="H853" s="693"/>
      <c r="I853" s="693"/>
      <c r="L853" s="522"/>
    </row>
    <row r="854" spans="1:12" s="699" customFormat="1" ht="19.5" customHeight="1">
      <c r="B854" s="699" t="s">
        <v>1706</v>
      </c>
      <c r="E854" s="409"/>
      <c r="F854" s="850"/>
      <c r="G854" s="522"/>
      <c r="H854" s="693"/>
      <c r="I854" s="693"/>
      <c r="L854" s="522"/>
    </row>
    <row r="855" spans="1:12" s="699" customFormat="1" ht="19.5" customHeight="1">
      <c r="B855" s="699" t="s">
        <v>1707</v>
      </c>
      <c r="E855" s="409"/>
      <c r="F855" s="850"/>
      <c r="G855" s="522"/>
      <c r="H855" s="693"/>
      <c r="I855" s="693"/>
      <c r="L855" s="522"/>
    </row>
    <row r="856" spans="1:12" s="699" customFormat="1" ht="21" customHeight="1">
      <c r="B856" s="699" t="s">
        <v>1708</v>
      </c>
      <c r="E856" s="409"/>
      <c r="F856" s="850"/>
      <c r="G856" s="522"/>
      <c r="H856" s="693"/>
      <c r="I856" s="693"/>
      <c r="L856" s="522"/>
    </row>
    <row r="857" spans="1:12" s="699" customFormat="1" ht="18" customHeight="1">
      <c r="B857" s="699" t="s">
        <v>1709</v>
      </c>
      <c r="E857" s="409"/>
      <c r="F857" s="850"/>
      <c r="G857" s="522"/>
      <c r="H857" s="693"/>
      <c r="I857" s="693"/>
      <c r="L857" s="522"/>
    </row>
    <row r="858" spans="1:12" s="907" customFormat="1" ht="19.5" customHeight="1">
      <c r="A858" s="907" t="s">
        <v>1493</v>
      </c>
      <c r="E858" s="954"/>
      <c r="F858" s="954"/>
      <c r="G858" s="909"/>
      <c r="H858" s="955"/>
      <c r="I858" s="955"/>
      <c r="L858" s="909"/>
    </row>
    <row r="859" spans="1:12" s="699" customFormat="1" ht="18.75" customHeight="1">
      <c r="B859" s="699" t="s">
        <v>1407</v>
      </c>
      <c r="E859" s="409"/>
      <c r="F859" s="850"/>
      <c r="G859" s="522"/>
      <c r="H859" s="693"/>
      <c r="I859" s="693"/>
      <c r="L859" s="522"/>
    </row>
    <row r="860" spans="1:12" s="699" customFormat="1" ht="19.5" customHeight="1">
      <c r="B860" s="699" t="s">
        <v>1408</v>
      </c>
      <c r="E860" s="409"/>
      <c r="F860" s="850"/>
      <c r="G860" s="522"/>
      <c r="H860" s="693"/>
      <c r="I860" s="693"/>
      <c r="L860" s="522"/>
    </row>
    <row r="861" spans="1:12" s="699" customFormat="1" ht="18" customHeight="1">
      <c r="B861" s="693" t="s">
        <v>2557</v>
      </c>
      <c r="E861" s="409"/>
      <c r="F861" s="850"/>
      <c r="G861" s="522"/>
      <c r="H861" s="693"/>
      <c r="I861" s="693"/>
      <c r="L861" s="522"/>
    </row>
    <row r="862" spans="1:12" s="699" customFormat="1" ht="20.25" customHeight="1">
      <c r="A862" s="699" t="s">
        <v>2558</v>
      </c>
      <c r="E862" s="409"/>
      <c r="F862" s="850"/>
      <c r="G862" s="522"/>
      <c r="H862" s="693"/>
      <c r="I862" s="693"/>
      <c r="L862" s="522"/>
    </row>
    <row r="863" spans="1:12" s="400" customFormat="1" ht="21.75">
      <c r="A863" s="398" t="s">
        <v>2274</v>
      </c>
      <c r="B863" s="398"/>
      <c r="C863" s="398"/>
      <c r="D863" s="398"/>
      <c r="E863" s="398"/>
      <c r="F863" s="398"/>
      <c r="G863" s="417" t="s">
        <v>28</v>
      </c>
      <c r="H863" s="401">
        <f>SUM(H865:H868)</f>
        <v>60000</v>
      </c>
      <c r="I863" s="398" t="s">
        <v>30</v>
      </c>
      <c r="L863" s="401"/>
    </row>
    <row r="864" spans="1:12" ht="21" customHeight="1">
      <c r="A864" s="598" t="s">
        <v>2148</v>
      </c>
      <c r="B864" s="396"/>
      <c r="C864" s="396"/>
      <c r="D864" s="396"/>
      <c r="E864" s="396"/>
      <c r="F864" s="396"/>
      <c r="G864" s="850"/>
      <c r="H864" s="397"/>
    </row>
    <row r="865" spans="1:9" s="63" customFormat="1" ht="19.5" customHeight="1">
      <c r="B865" s="520" t="s">
        <v>1710</v>
      </c>
      <c r="E865" s="410"/>
      <c r="F865" s="397"/>
      <c r="G865" s="411"/>
      <c r="H865" s="521"/>
      <c r="I865" s="520" t="s">
        <v>30</v>
      </c>
    </row>
    <row r="866" spans="1:9" s="63" customFormat="1" ht="19.5" customHeight="1">
      <c r="B866" s="520"/>
      <c r="E866" s="410"/>
      <c r="F866" s="397"/>
      <c r="G866" s="411" t="s">
        <v>1413</v>
      </c>
      <c r="H866" s="521">
        <v>42000</v>
      </c>
      <c r="I866" s="520" t="s">
        <v>30</v>
      </c>
    </row>
    <row r="867" spans="1:9" s="63" customFormat="1" ht="21" customHeight="1">
      <c r="B867" s="762" t="s">
        <v>1711</v>
      </c>
      <c r="C867" s="423"/>
      <c r="D867" s="688"/>
      <c r="E867" s="689"/>
      <c r="F867" s="423"/>
      <c r="G867" s="763"/>
      <c r="H867" s="522"/>
      <c r="I867" s="762"/>
    </row>
    <row r="868" spans="1:9" s="63" customFormat="1" ht="21" customHeight="1">
      <c r="B868" s="762"/>
      <c r="C868" s="423"/>
      <c r="D868" s="688"/>
      <c r="E868" s="689"/>
      <c r="F868" s="423"/>
      <c r="G868" s="763" t="s">
        <v>1413</v>
      </c>
      <c r="H868" s="522">
        <v>18000</v>
      </c>
      <c r="I868" s="762" t="s">
        <v>30</v>
      </c>
    </row>
    <row r="869" spans="1:9" s="422" customFormat="1" ht="21" customHeight="1">
      <c r="A869" s="600" t="s">
        <v>1493</v>
      </c>
      <c r="B869" s="907"/>
      <c r="D869" s="872"/>
      <c r="E869" s="876"/>
      <c r="G869" s="908"/>
      <c r="H869" s="909"/>
      <c r="I869" s="907"/>
    </row>
    <row r="870" spans="1:9" s="63" customFormat="1" ht="21" customHeight="1">
      <c r="B870" s="762" t="s">
        <v>1415</v>
      </c>
      <c r="C870" s="423"/>
      <c r="D870" s="688"/>
      <c r="E870" s="689"/>
      <c r="F870" s="423"/>
      <c r="G870" s="763"/>
      <c r="H870" s="522"/>
      <c r="I870" s="762"/>
    </row>
    <row r="871" spans="1:9" ht="18.75" customHeight="1">
      <c r="A871" s="598"/>
      <c r="B871" s="598" t="s">
        <v>1416</v>
      </c>
      <c r="C871" s="396"/>
      <c r="D871" s="396"/>
      <c r="E871" s="882"/>
      <c r="F871" s="406"/>
      <c r="G871" s="397"/>
      <c r="H871" s="402"/>
    </row>
    <row r="872" spans="1:9" ht="18.75" customHeight="1">
      <c r="A872" s="598"/>
      <c r="B872" s="598" t="s">
        <v>1417</v>
      </c>
      <c r="C872" s="396"/>
      <c r="D872" s="396"/>
      <c r="E872" s="882"/>
      <c r="F872" s="406"/>
      <c r="G872" s="397"/>
      <c r="H872" s="402"/>
    </row>
    <row r="873" spans="1:9" ht="19.5" customHeight="1">
      <c r="A873" s="598"/>
      <c r="B873" s="598" t="s">
        <v>1418</v>
      </c>
      <c r="C873" s="396"/>
      <c r="D873" s="396"/>
      <c r="E873" s="882"/>
      <c r="F873" s="406"/>
      <c r="G873" s="397"/>
      <c r="H873" s="402"/>
    </row>
    <row r="874" spans="1:9" ht="18.75" customHeight="1">
      <c r="A874" s="598"/>
      <c r="B874" s="598" t="s">
        <v>1419</v>
      </c>
      <c r="C874" s="396"/>
      <c r="D874" s="396"/>
      <c r="E874" s="882"/>
      <c r="F874" s="406"/>
      <c r="G874" s="397"/>
      <c r="H874" s="402"/>
    </row>
    <row r="875" spans="1:9" ht="18.75" customHeight="1">
      <c r="A875" s="598" t="s">
        <v>1420</v>
      </c>
      <c r="B875" s="598"/>
      <c r="C875" s="396"/>
      <c r="D875" s="396"/>
      <c r="E875" s="882"/>
      <c r="F875" s="406"/>
      <c r="G875" s="397"/>
      <c r="H875" s="402"/>
    </row>
    <row r="876" spans="1:9" ht="18.75" customHeight="1">
      <c r="A876" s="598"/>
      <c r="B876" s="598" t="s">
        <v>1421</v>
      </c>
      <c r="C876" s="396"/>
      <c r="D876" s="396"/>
      <c r="E876" s="882"/>
      <c r="F876" s="406"/>
      <c r="G876" s="397"/>
      <c r="H876" s="402"/>
    </row>
    <row r="877" spans="1:9" ht="18.75" customHeight="1">
      <c r="A877" s="598" t="s">
        <v>1422</v>
      </c>
      <c r="B877" s="598"/>
      <c r="C877" s="396"/>
      <c r="D877" s="396"/>
      <c r="E877" s="882"/>
      <c r="F877" s="406"/>
      <c r="G877" s="397"/>
      <c r="H877" s="402"/>
    </row>
    <row r="878" spans="1:9" ht="18.75" customHeight="1">
      <c r="A878" s="598"/>
      <c r="B878" s="598" t="s">
        <v>1423</v>
      </c>
      <c r="C878" s="396"/>
      <c r="D878" s="396"/>
      <c r="E878" s="882"/>
      <c r="F878" s="406"/>
      <c r="G878" s="397"/>
      <c r="H878" s="402"/>
    </row>
    <row r="879" spans="1:9" s="63" customFormat="1" ht="21" customHeight="1">
      <c r="A879" s="589" t="s">
        <v>1424</v>
      </c>
      <c r="D879" s="410"/>
      <c r="E879" s="397"/>
      <c r="G879" s="397"/>
    </row>
    <row r="880" spans="1:9">
      <c r="A880" s="400" t="s">
        <v>2279</v>
      </c>
      <c r="C880" s="396"/>
      <c r="D880" s="397"/>
      <c r="G880" s="417" t="s">
        <v>28</v>
      </c>
      <c r="H880" s="401">
        <v>442140</v>
      </c>
      <c r="I880" s="398" t="s">
        <v>30</v>
      </c>
    </row>
    <row r="881" spans="1:12" s="57" customFormat="1">
      <c r="A881" s="57" t="s">
        <v>1712</v>
      </c>
      <c r="F881" s="56"/>
    </row>
    <row r="882" spans="1:12" s="57" customFormat="1">
      <c r="A882" s="57" t="s">
        <v>1713</v>
      </c>
      <c r="F882" s="56"/>
    </row>
    <row r="883" spans="1:12" s="57" customFormat="1">
      <c r="B883" s="57" t="s">
        <v>1714</v>
      </c>
      <c r="F883" s="56"/>
    </row>
    <row r="884" spans="1:12" s="57" customFormat="1">
      <c r="B884" s="57" t="s">
        <v>1715</v>
      </c>
      <c r="F884" s="56"/>
    </row>
    <row r="885" spans="1:12">
      <c r="A885" s="400" t="s">
        <v>2139</v>
      </c>
      <c r="C885" s="396"/>
      <c r="G885" s="417" t="s">
        <v>28</v>
      </c>
      <c r="H885" s="401">
        <v>168000</v>
      </c>
      <c r="I885" s="398" t="s">
        <v>30</v>
      </c>
    </row>
    <row r="886" spans="1:12" ht="21.75" customHeight="1">
      <c r="A886" s="599" t="s">
        <v>1890</v>
      </c>
      <c r="B886" s="396"/>
      <c r="C886" s="396"/>
      <c r="D886" s="396"/>
      <c r="E886" s="396"/>
      <c r="F886" s="396"/>
      <c r="H886" s="397"/>
    </row>
    <row r="887" spans="1:12" ht="21.75" customHeight="1">
      <c r="A887" s="599"/>
      <c r="B887" s="699" t="s">
        <v>1889</v>
      </c>
      <c r="C887" s="396"/>
      <c r="D887" s="396"/>
      <c r="E887" s="396"/>
      <c r="F887" s="396"/>
      <c r="H887" s="397"/>
    </row>
    <row r="888" spans="1:12" s="422" customFormat="1" ht="21.75" customHeight="1">
      <c r="A888" s="873" t="s">
        <v>1492</v>
      </c>
      <c r="G888" s="872"/>
      <c r="H888" s="876"/>
      <c r="I888" s="879"/>
      <c r="L888" s="876"/>
    </row>
    <row r="889" spans="1:12" ht="19.5" customHeight="1">
      <c r="A889" s="598"/>
      <c r="B889" s="598" t="s">
        <v>1476</v>
      </c>
      <c r="C889" s="396"/>
      <c r="D889" s="396"/>
      <c r="E889" s="892"/>
      <c r="F889" s="406"/>
      <c r="G889" s="397"/>
      <c r="H889" s="402"/>
    </row>
    <row r="890" spans="1:12" ht="21.75" customHeight="1">
      <c r="A890" s="599"/>
      <c r="B890" s="396" t="s">
        <v>1477</v>
      </c>
      <c r="C890" s="396"/>
      <c r="D890" s="396"/>
      <c r="E890" s="396"/>
      <c r="F890" s="396"/>
      <c r="H890" s="397"/>
    </row>
    <row r="891" spans="1:12" ht="21.75" customHeight="1">
      <c r="A891" s="599" t="s">
        <v>1478</v>
      </c>
      <c r="B891" s="396"/>
      <c r="C891" s="396"/>
      <c r="D891" s="396"/>
      <c r="E891" s="396"/>
      <c r="F891" s="396"/>
      <c r="H891" s="397"/>
    </row>
    <row r="892" spans="1:12" ht="21.75" customHeight="1">
      <c r="A892" s="599"/>
      <c r="B892" s="396" t="s">
        <v>1479</v>
      </c>
      <c r="C892" s="396"/>
      <c r="D892" s="396"/>
      <c r="E892" s="396"/>
      <c r="F892" s="396"/>
      <c r="H892" s="397"/>
    </row>
    <row r="893" spans="1:12" ht="21.75" customHeight="1">
      <c r="A893" s="599" t="s">
        <v>1480</v>
      </c>
      <c r="B893" s="396"/>
      <c r="C893" s="396"/>
      <c r="D893" s="396"/>
      <c r="E893" s="396"/>
      <c r="F893" s="396"/>
      <c r="H893" s="397"/>
    </row>
    <row r="894" spans="1:12" s="400" customFormat="1" ht="21.75">
      <c r="A894" s="398" t="s">
        <v>132</v>
      </c>
      <c r="C894" s="398"/>
      <c r="D894" s="398"/>
      <c r="E894" s="398"/>
      <c r="F894" s="398"/>
      <c r="G894" s="417" t="s">
        <v>1</v>
      </c>
      <c r="H894" s="401">
        <f>SUM(H896,H959,H1028,H1146)</f>
        <v>1027430</v>
      </c>
      <c r="I894" s="398" t="s">
        <v>30</v>
      </c>
      <c r="L894" s="401"/>
    </row>
    <row r="895" spans="1:12" s="400" customFormat="1" ht="21.75">
      <c r="A895" s="398" t="s">
        <v>390</v>
      </c>
      <c r="C895" s="398"/>
      <c r="D895" s="398"/>
      <c r="E895" s="398"/>
      <c r="F895" s="398"/>
      <c r="G895" s="417"/>
      <c r="H895" s="401"/>
      <c r="I895" s="398"/>
      <c r="L895" s="401"/>
    </row>
    <row r="896" spans="1:12">
      <c r="A896" s="398" t="s">
        <v>3</v>
      </c>
      <c r="B896" s="400"/>
      <c r="G896" s="417" t="s">
        <v>1</v>
      </c>
      <c r="H896" s="401">
        <f>SUM(H898,H927,H936,H944)</f>
        <v>280430</v>
      </c>
      <c r="I896" s="398" t="s">
        <v>30</v>
      </c>
    </row>
    <row r="897" spans="1:12" s="400" customFormat="1" ht="21.75">
      <c r="A897" s="400" t="s">
        <v>2106</v>
      </c>
      <c r="G897" s="395"/>
      <c r="H897" s="401"/>
      <c r="I897" s="398"/>
      <c r="L897" s="401"/>
    </row>
    <row r="898" spans="1:12" s="400" customFormat="1" ht="21.75">
      <c r="G898" s="395" t="s">
        <v>1</v>
      </c>
      <c r="H898" s="401">
        <f>SUM(H899,H916)</f>
        <v>216430</v>
      </c>
      <c r="I898" s="398" t="s">
        <v>30</v>
      </c>
      <c r="L898" s="401"/>
    </row>
    <row r="899" spans="1:12">
      <c r="A899" s="400"/>
      <c r="B899" s="400" t="s">
        <v>2082</v>
      </c>
      <c r="C899" s="396"/>
      <c r="D899" s="396"/>
      <c r="E899" s="396"/>
      <c r="F899" s="396"/>
      <c r="G899" s="395" t="s">
        <v>28</v>
      </c>
      <c r="H899" s="414">
        <v>166430</v>
      </c>
      <c r="I899" s="398" t="s">
        <v>30</v>
      </c>
    </row>
    <row r="900" spans="1:12" s="400" customFormat="1" ht="22.5" customHeight="1">
      <c r="A900" s="589" t="s">
        <v>1716</v>
      </c>
      <c r="B900" s="63"/>
      <c r="C900" s="63"/>
      <c r="D900" s="63"/>
      <c r="E900" s="63"/>
      <c r="F900" s="397"/>
      <c r="G900" s="63"/>
      <c r="H900" s="397"/>
      <c r="I900" s="402"/>
      <c r="L900" s="401"/>
    </row>
    <row r="901" spans="1:12" s="400" customFormat="1" ht="4.5" customHeight="1">
      <c r="A901" s="589"/>
      <c r="B901" s="63"/>
      <c r="C901" s="63"/>
      <c r="D901" s="63"/>
      <c r="E901" s="63"/>
      <c r="F901" s="397"/>
      <c r="G901" s="63"/>
      <c r="H901" s="397"/>
      <c r="I901" s="402"/>
      <c r="L901" s="401"/>
    </row>
    <row r="902" spans="1:12" s="400" customFormat="1" ht="21.75" customHeight="1">
      <c r="A902" s="590" t="s">
        <v>1721</v>
      </c>
      <c r="B902" s="404"/>
      <c r="C902" s="404"/>
      <c r="D902" s="404"/>
      <c r="E902" s="404"/>
      <c r="F902" s="401"/>
      <c r="G902" s="404"/>
      <c r="H902" s="401"/>
      <c r="I902" s="398"/>
      <c r="L902" s="401"/>
    </row>
    <row r="903" spans="1:12" s="400" customFormat="1" ht="21.75" customHeight="1">
      <c r="A903" s="589"/>
      <c r="B903" s="589" t="s">
        <v>961</v>
      </c>
      <c r="C903" s="63"/>
      <c r="D903" s="63"/>
      <c r="E903" s="63"/>
      <c r="F903" s="397"/>
      <c r="G903" s="63"/>
      <c r="H903" s="401"/>
      <c r="I903" s="398"/>
      <c r="L903" s="401"/>
    </row>
    <row r="904" spans="1:12" s="400" customFormat="1" ht="21.75" customHeight="1">
      <c r="A904" s="589" t="s">
        <v>962</v>
      </c>
      <c r="B904" s="63"/>
      <c r="C904" s="63"/>
      <c r="D904" s="63"/>
      <c r="E904" s="63"/>
      <c r="F904" s="397"/>
      <c r="G904" s="63"/>
      <c r="H904" s="401"/>
      <c r="I904" s="398"/>
      <c r="L904" s="401"/>
    </row>
    <row r="905" spans="1:12" s="400" customFormat="1" ht="21.75" customHeight="1">
      <c r="A905" s="589"/>
      <c r="B905" s="589" t="s">
        <v>819</v>
      </c>
      <c r="C905" s="63"/>
      <c r="D905" s="63"/>
      <c r="E905" s="63"/>
      <c r="F905" s="397"/>
      <c r="G905" s="63"/>
      <c r="H905" s="401"/>
      <c r="I905" s="398"/>
      <c r="L905" s="401"/>
    </row>
    <row r="906" spans="1:12" s="400" customFormat="1" ht="21.75" customHeight="1">
      <c r="A906" s="589" t="s">
        <v>820</v>
      </c>
      <c r="B906" s="63"/>
      <c r="C906" s="63"/>
      <c r="D906" s="63"/>
      <c r="E906" s="63"/>
      <c r="F906" s="397"/>
      <c r="G906" s="63"/>
      <c r="H906" s="401"/>
      <c r="I906" s="398"/>
      <c r="L906" s="401"/>
    </row>
    <row r="907" spans="1:12" s="400" customFormat="1" ht="21.75" customHeight="1">
      <c r="A907" s="589" t="s">
        <v>818</v>
      </c>
      <c r="B907" s="63"/>
      <c r="C907" s="63"/>
      <c r="D907" s="63"/>
      <c r="E907" s="63"/>
      <c r="F907" s="397"/>
      <c r="G907" s="63"/>
      <c r="H907" s="401"/>
      <c r="I907" s="398"/>
      <c r="L907" s="401"/>
    </row>
    <row r="908" spans="1:12" s="400" customFormat="1" ht="21.75" customHeight="1">
      <c r="A908" s="589"/>
      <c r="B908" s="589" t="s">
        <v>963</v>
      </c>
      <c r="C908" s="63"/>
      <c r="D908" s="63"/>
      <c r="E908" s="63"/>
      <c r="F908" s="397"/>
      <c r="G908" s="63"/>
      <c r="H908" s="401"/>
      <c r="I908" s="398"/>
      <c r="L908" s="401"/>
    </row>
    <row r="909" spans="1:12" s="400" customFormat="1" ht="21.75" customHeight="1">
      <c r="A909" s="589" t="s">
        <v>911</v>
      </c>
      <c r="B909" s="63"/>
      <c r="C909" s="63"/>
      <c r="D909" s="63"/>
      <c r="E909" s="63"/>
      <c r="F909" s="397"/>
      <c r="G909" s="63"/>
      <c r="H909" s="401"/>
      <c r="I909" s="398"/>
      <c r="L909" s="401"/>
    </row>
    <row r="910" spans="1:12" s="400" customFormat="1" ht="21.75" customHeight="1">
      <c r="A910" s="589" t="s">
        <v>913</v>
      </c>
      <c r="B910" s="63"/>
      <c r="C910" s="63"/>
      <c r="D910" s="63"/>
      <c r="E910" s="63"/>
      <c r="F910" s="397"/>
      <c r="G910" s="63"/>
      <c r="H910" s="401"/>
      <c r="I910" s="398"/>
      <c r="L910" s="401"/>
    </row>
    <row r="911" spans="1:12" s="400" customFormat="1" ht="21.75" customHeight="1">
      <c r="A911" s="589" t="s">
        <v>912</v>
      </c>
      <c r="B911" s="63"/>
      <c r="C911" s="63"/>
      <c r="D911" s="63"/>
      <c r="E911" s="63"/>
      <c r="F911" s="397"/>
      <c r="G911" s="63"/>
      <c r="H911" s="401"/>
      <c r="I911" s="398"/>
      <c r="L911" s="401"/>
    </row>
    <row r="912" spans="1:12" s="400" customFormat="1" ht="21.75" customHeight="1">
      <c r="A912" s="589"/>
      <c r="B912" s="589" t="s">
        <v>821</v>
      </c>
      <c r="C912" s="63"/>
      <c r="D912" s="63"/>
      <c r="E912" s="63"/>
      <c r="F912" s="397"/>
      <c r="G912" s="63"/>
      <c r="H912" s="401"/>
      <c r="I912" s="398"/>
      <c r="L912" s="401"/>
    </row>
    <row r="913" spans="1:12" s="400" customFormat="1" ht="21.75" customHeight="1">
      <c r="A913" s="589" t="s">
        <v>822</v>
      </c>
      <c r="B913" s="63"/>
      <c r="C913" s="63"/>
      <c r="D913" s="63"/>
      <c r="E913" s="63"/>
      <c r="F913" s="397"/>
      <c r="G913" s="63"/>
      <c r="H913" s="401"/>
      <c r="I913" s="398"/>
      <c r="L913" s="401"/>
    </row>
    <row r="914" spans="1:12" s="400" customFormat="1" ht="21.75" customHeight="1">
      <c r="A914" s="589" t="s">
        <v>823</v>
      </c>
      <c r="B914" s="63"/>
      <c r="C914" s="63"/>
      <c r="D914" s="63"/>
      <c r="E914" s="63"/>
      <c r="F914" s="397"/>
      <c r="G914" s="63"/>
      <c r="H914" s="401"/>
      <c r="I914" s="398"/>
      <c r="L914" s="401"/>
    </row>
    <row r="915" spans="1:12" s="400" customFormat="1" ht="21.75" customHeight="1">
      <c r="A915" s="592" t="s">
        <v>817</v>
      </c>
      <c r="B915" s="63"/>
      <c r="C915" s="63"/>
      <c r="D915" s="63"/>
      <c r="E915" s="63"/>
      <c r="F915" s="397"/>
      <c r="G915" s="63"/>
      <c r="H915" s="401"/>
      <c r="I915" s="398"/>
      <c r="L915" s="401"/>
    </row>
    <row r="916" spans="1:12" s="400" customFormat="1" ht="21.75" customHeight="1">
      <c r="A916" s="592"/>
      <c r="B916" s="404" t="s">
        <v>1717</v>
      </c>
      <c r="C916" s="404"/>
      <c r="D916" s="404"/>
      <c r="E916" s="404"/>
      <c r="F916" s="401"/>
      <c r="G916" s="404" t="s">
        <v>28</v>
      </c>
      <c r="H916" s="401">
        <v>50000</v>
      </c>
      <c r="I916" s="398" t="s">
        <v>30</v>
      </c>
      <c r="L916" s="401"/>
    </row>
    <row r="917" spans="1:12" ht="21.75" customHeight="1">
      <c r="A917" s="589" t="s">
        <v>1718</v>
      </c>
      <c r="B917" s="63"/>
      <c r="C917" s="63"/>
      <c r="D917" s="63"/>
      <c r="E917" s="63"/>
      <c r="F917" s="397"/>
      <c r="G917" s="63"/>
      <c r="H917" s="397"/>
    </row>
    <row r="918" spans="1:12" ht="21.75" customHeight="1">
      <c r="A918" s="589" t="s">
        <v>1719</v>
      </c>
      <c r="B918" s="63"/>
      <c r="C918" s="63"/>
      <c r="D918" s="63"/>
      <c r="E918" s="63"/>
      <c r="F918" s="397"/>
      <c r="G918" s="63"/>
      <c r="H918" s="397"/>
    </row>
    <row r="919" spans="1:12" ht="21.75" customHeight="1">
      <c r="A919" s="589" t="s">
        <v>1720</v>
      </c>
      <c r="B919" s="63"/>
      <c r="C919" s="63"/>
      <c r="D919" s="63"/>
      <c r="E919" s="63"/>
      <c r="F919" s="397"/>
      <c r="G919" s="63"/>
      <c r="H919" s="397"/>
    </row>
    <row r="920" spans="1:12" s="400" customFormat="1" ht="21.75" customHeight="1">
      <c r="A920" s="590" t="s">
        <v>1489</v>
      </c>
      <c r="B920" s="404"/>
      <c r="C920" s="404"/>
      <c r="D920" s="404"/>
      <c r="E920" s="404"/>
      <c r="F920" s="401"/>
      <c r="G920" s="404"/>
      <c r="H920" s="401"/>
      <c r="I920" s="398"/>
      <c r="L920" s="401"/>
    </row>
    <row r="921" spans="1:12" ht="21.75" customHeight="1">
      <c r="A921" s="589"/>
      <c r="B921" s="520" t="s">
        <v>1722</v>
      </c>
      <c r="C921" s="63"/>
      <c r="D921" s="63"/>
      <c r="E921" s="63"/>
      <c r="F921" s="397"/>
      <c r="G921" s="63"/>
      <c r="H921" s="397"/>
    </row>
    <row r="922" spans="1:12" ht="21.75" customHeight="1">
      <c r="A922" s="589"/>
      <c r="B922" s="520"/>
      <c r="C922" s="63"/>
      <c r="D922" s="63"/>
      <c r="E922" s="63"/>
      <c r="F922" s="397"/>
      <c r="G922" s="63"/>
      <c r="H922" s="397"/>
    </row>
    <row r="923" spans="1:12" ht="21.75" customHeight="1">
      <c r="A923" s="589"/>
      <c r="B923" s="520" t="s">
        <v>1723</v>
      </c>
      <c r="C923" s="63"/>
      <c r="D923" s="63"/>
      <c r="E923" s="63"/>
      <c r="F923" s="397"/>
      <c r="G923" s="63"/>
      <c r="H923" s="397"/>
    </row>
    <row r="924" spans="1:12" ht="21.75" customHeight="1">
      <c r="A924" s="589" t="s">
        <v>1724</v>
      </c>
      <c r="B924" s="63"/>
      <c r="C924" s="63"/>
      <c r="D924" s="63"/>
      <c r="E924" s="63"/>
      <c r="F924" s="397"/>
      <c r="G924" s="63"/>
      <c r="H924" s="397"/>
    </row>
    <row r="925" spans="1:12" ht="21.75" customHeight="1">
      <c r="A925" s="589"/>
      <c r="B925" s="520" t="s">
        <v>1725</v>
      </c>
      <c r="C925" s="63"/>
      <c r="D925" s="63"/>
      <c r="E925" s="63"/>
      <c r="F925" s="397"/>
      <c r="G925" s="63"/>
      <c r="H925" s="397"/>
    </row>
    <row r="926" spans="1:12" ht="21.75" customHeight="1">
      <c r="A926" s="589" t="s">
        <v>1726</v>
      </c>
      <c r="B926" s="63"/>
      <c r="C926" s="63"/>
      <c r="D926" s="63"/>
      <c r="E926" s="63"/>
      <c r="F926" s="397"/>
      <c r="G926" s="63"/>
      <c r="H926" s="397"/>
    </row>
    <row r="927" spans="1:12" s="400" customFormat="1" ht="21.75">
      <c r="A927" s="400" t="s">
        <v>277</v>
      </c>
      <c r="B927" s="398"/>
      <c r="C927" s="398"/>
      <c r="D927" s="398"/>
      <c r="E927" s="398"/>
      <c r="F927" s="398"/>
      <c r="G927" s="417" t="s">
        <v>28</v>
      </c>
      <c r="H927" s="401">
        <v>10000</v>
      </c>
      <c r="I927" s="398" t="s">
        <v>30</v>
      </c>
      <c r="L927" s="401"/>
    </row>
    <row r="928" spans="1:12" s="63" customFormat="1" ht="21" customHeight="1">
      <c r="A928" s="589" t="s">
        <v>1727</v>
      </c>
      <c r="F928" s="397"/>
      <c r="H928" s="397"/>
    </row>
    <row r="929" spans="1:12" s="63" customFormat="1" ht="18.75" customHeight="1">
      <c r="A929" s="589" t="s">
        <v>1728</v>
      </c>
      <c r="F929" s="397"/>
      <c r="H929" s="397"/>
    </row>
    <row r="930" spans="1:12" s="400" customFormat="1" ht="21.75" customHeight="1">
      <c r="A930" s="590" t="s">
        <v>1489</v>
      </c>
      <c r="B930" s="404"/>
      <c r="C930" s="404"/>
      <c r="D930" s="404"/>
      <c r="E930" s="404"/>
      <c r="F930" s="401"/>
      <c r="G930" s="404"/>
      <c r="H930" s="401"/>
      <c r="I930" s="398"/>
      <c r="L930" s="401"/>
    </row>
    <row r="931" spans="1:12" s="63" customFormat="1" ht="18.75" customHeight="1">
      <c r="A931" s="589"/>
      <c r="B931" s="589" t="s">
        <v>830</v>
      </c>
      <c r="F931" s="397"/>
      <c r="H931" s="397"/>
    </row>
    <row r="932" spans="1:12" s="63" customFormat="1" ht="18.75" customHeight="1">
      <c r="A932" s="589" t="s">
        <v>831</v>
      </c>
      <c r="F932" s="397"/>
      <c r="H932" s="397"/>
    </row>
    <row r="933" spans="1:12" s="63" customFormat="1" ht="18.75" customHeight="1">
      <c r="A933" s="589"/>
      <c r="B933" s="589" t="s">
        <v>832</v>
      </c>
      <c r="F933" s="397"/>
      <c r="H933" s="397"/>
    </row>
    <row r="934" spans="1:12" s="63" customFormat="1" ht="18.75" customHeight="1">
      <c r="A934" s="589" t="s">
        <v>833</v>
      </c>
      <c r="F934" s="397"/>
      <c r="H934" s="397"/>
    </row>
    <row r="935" spans="1:12" s="63" customFormat="1" ht="18.75" customHeight="1">
      <c r="A935" s="589" t="s">
        <v>831</v>
      </c>
      <c r="F935" s="397"/>
      <c r="H935" s="397"/>
    </row>
    <row r="936" spans="1:12" s="400" customFormat="1" ht="21.75">
      <c r="A936" s="400" t="s">
        <v>278</v>
      </c>
      <c r="G936" s="395" t="s">
        <v>28</v>
      </c>
      <c r="H936" s="401">
        <v>24000</v>
      </c>
      <c r="I936" s="398" t="s">
        <v>30</v>
      </c>
      <c r="L936" s="401"/>
    </row>
    <row r="937" spans="1:12" s="588" customFormat="1" ht="21.75" customHeight="1">
      <c r="A937" s="602" t="s">
        <v>1495</v>
      </c>
      <c r="F937" s="569"/>
      <c r="H937" s="569"/>
    </row>
    <row r="938" spans="1:12" s="400" customFormat="1" ht="21.75" customHeight="1">
      <c r="A938" s="590" t="s">
        <v>1489</v>
      </c>
      <c r="B938" s="63"/>
      <c r="C938" s="63"/>
      <c r="D938" s="63"/>
      <c r="E938" s="63"/>
      <c r="F938" s="397"/>
      <c r="G938" s="63"/>
      <c r="H938" s="401"/>
      <c r="I938" s="398"/>
      <c r="L938" s="401"/>
    </row>
    <row r="939" spans="1:12" s="588" customFormat="1" ht="21.75" customHeight="1">
      <c r="A939" s="602"/>
      <c r="B939" s="588" t="s">
        <v>834</v>
      </c>
      <c r="F939" s="569"/>
      <c r="H939" s="569"/>
    </row>
    <row r="940" spans="1:12" s="588" customFormat="1" ht="21.75" customHeight="1">
      <c r="A940" s="602"/>
      <c r="B940" s="588" t="s">
        <v>835</v>
      </c>
      <c r="F940" s="569"/>
      <c r="H940" s="569"/>
    </row>
    <row r="941" spans="1:12" s="588" customFormat="1" ht="21.75" customHeight="1">
      <c r="A941" s="602"/>
      <c r="B941" s="588" t="s">
        <v>836</v>
      </c>
      <c r="F941" s="569"/>
      <c r="H941" s="569"/>
    </row>
    <row r="942" spans="1:12" s="588" customFormat="1" ht="21.75" customHeight="1">
      <c r="A942" s="602"/>
      <c r="B942" s="588" t="s">
        <v>947</v>
      </c>
      <c r="F942" s="569"/>
      <c r="H942" s="569"/>
    </row>
    <row r="943" spans="1:12" s="588" customFormat="1" ht="21.75" customHeight="1">
      <c r="A943" s="602" t="s">
        <v>948</v>
      </c>
      <c r="F943" s="569"/>
      <c r="H943" s="569"/>
    </row>
    <row r="944" spans="1:12">
      <c r="A944" s="400" t="s">
        <v>279</v>
      </c>
      <c r="B944" s="396"/>
      <c r="C944" s="396"/>
      <c r="D944" s="396"/>
      <c r="E944" s="396"/>
      <c r="F944" s="396"/>
      <c r="G944" s="395" t="s">
        <v>28</v>
      </c>
      <c r="H944" s="401">
        <v>30000</v>
      </c>
      <c r="I944" s="398" t="s">
        <v>30</v>
      </c>
    </row>
    <row r="945" spans="1:9" s="63" customFormat="1" ht="21.75" customHeight="1">
      <c r="A945" s="602" t="s">
        <v>1497</v>
      </c>
      <c r="F945" s="397"/>
      <c r="H945" s="397"/>
    </row>
    <row r="946" spans="1:9" s="63" customFormat="1" ht="23.25" customHeight="1">
      <c r="A946" s="63" t="s">
        <v>1729</v>
      </c>
      <c r="F946" s="397"/>
      <c r="H946" s="397"/>
    </row>
    <row r="947" spans="1:9" s="63" customFormat="1" ht="23.25" customHeight="1">
      <c r="B947" s="63" t="s">
        <v>1499</v>
      </c>
      <c r="F947" s="397"/>
      <c r="H947" s="397"/>
    </row>
    <row r="948" spans="1:9" s="63" customFormat="1" ht="23.25" customHeight="1">
      <c r="B948" s="63" t="s">
        <v>1500</v>
      </c>
      <c r="F948" s="397"/>
      <c r="H948" s="397"/>
    </row>
    <row r="949" spans="1:9" s="63" customFormat="1" ht="23.25" customHeight="1">
      <c r="B949" s="63" t="s">
        <v>1501</v>
      </c>
      <c r="F949" s="397"/>
      <c r="H949" s="397"/>
    </row>
    <row r="950" spans="1:9" s="63" customFormat="1" ht="23.25" customHeight="1">
      <c r="B950" s="63" t="s">
        <v>1502</v>
      </c>
      <c r="F950" s="397"/>
      <c r="H950" s="397"/>
    </row>
    <row r="951" spans="1:9" s="63" customFormat="1" ht="23.25" customHeight="1">
      <c r="A951" s="63" t="s">
        <v>837</v>
      </c>
      <c r="F951" s="397"/>
      <c r="H951" s="397"/>
    </row>
    <row r="952" spans="1:9" s="63" customFormat="1" ht="23.25" customHeight="1">
      <c r="B952" s="63" t="s">
        <v>1730</v>
      </c>
      <c r="F952" s="397"/>
      <c r="H952" s="397"/>
    </row>
    <row r="953" spans="1:9" s="63" customFormat="1" ht="23.25" customHeight="1">
      <c r="A953" s="63" t="s">
        <v>964</v>
      </c>
      <c r="F953" s="397"/>
      <c r="H953" s="397"/>
    </row>
    <row r="954" spans="1:9" s="63" customFormat="1" ht="23.25" customHeight="1">
      <c r="B954" s="63" t="s">
        <v>1731</v>
      </c>
      <c r="F954" s="397"/>
      <c r="H954" s="397"/>
    </row>
    <row r="955" spans="1:9" s="63" customFormat="1" ht="23.25" customHeight="1">
      <c r="A955" s="63" t="s">
        <v>1014</v>
      </c>
      <c r="F955" s="397"/>
      <c r="H955" s="397"/>
    </row>
    <row r="956" spans="1:9" s="63" customFormat="1" ht="23.25" customHeight="1">
      <c r="B956" s="63" t="s">
        <v>1732</v>
      </c>
      <c r="F956" s="397"/>
      <c r="H956" s="397"/>
    </row>
    <row r="957" spans="1:9" s="63" customFormat="1" ht="23.25" customHeight="1">
      <c r="A957" s="63" t="s">
        <v>838</v>
      </c>
      <c r="F957" s="397"/>
      <c r="H957" s="397"/>
    </row>
    <row r="958" spans="1:9" s="63" customFormat="1" ht="3" customHeight="1">
      <c r="F958" s="397"/>
      <c r="H958" s="397"/>
    </row>
    <row r="959" spans="1:9">
      <c r="A959" s="400" t="s">
        <v>9</v>
      </c>
      <c r="B959" s="396"/>
      <c r="C959" s="396"/>
      <c r="D959" s="396"/>
      <c r="E959" s="396"/>
      <c r="F959" s="396"/>
      <c r="G959" s="395" t="s">
        <v>1</v>
      </c>
      <c r="H959" s="401">
        <f>SUM(H960,H982,H1006)</f>
        <v>357000</v>
      </c>
      <c r="I959" s="398" t="s">
        <v>97</v>
      </c>
    </row>
    <row r="960" spans="1:9">
      <c r="A960" s="398" t="s">
        <v>261</v>
      </c>
      <c r="B960" s="400"/>
      <c r="C960" s="400"/>
      <c r="D960" s="400"/>
      <c r="E960" s="400"/>
      <c r="F960" s="400"/>
      <c r="G960" s="395" t="s">
        <v>1</v>
      </c>
      <c r="H960" s="401">
        <f>SUM(H961,H973)</f>
        <v>207000</v>
      </c>
      <c r="I960" s="398" t="s">
        <v>30</v>
      </c>
    </row>
    <row r="961" spans="1:12" ht="21" customHeight="1">
      <c r="B961" s="591" t="s">
        <v>459</v>
      </c>
      <c r="C961" s="400"/>
      <c r="D961" s="400"/>
      <c r="E961" s="400"/>
      <c r="F961" s="400"/>
      <c r="G961" s="395" t="s">
        <v>28</v>
      </c>
      <c r="H961" s="401">
        <v>15000</v>
      </c>
      <c r="I961" s="398" t="s">
        <v>30</v>
      </c>
    </row>
    <row r="962" spans="1:12" s="598" customFormat="1" ht="20.25" customHeight="1">
      <c r="A962" s="599" t="s">
        <v>1505</v>
      </c>
      <c r="B962" s="591"/>
      <c r="C962" s="591"/>
      <c r="D962" s="591"/>
      <c r="E962" s="591"/>
      <c r="F962" s="591"/>
      <c r="G962" s="637"/>
      <c r="H962" s="596"/>
      <c r="I962" s="601"/>
      <c r="L962" s="595"/>
    </row>
    <row r="963" spans="1:12" s="598" customFormat="1" ht="20.25" customHeight="1">
      <c r="A963" s="599" t="s">
        <v>1506</v>
      </c>
      <c r="B963" s="591"/>
      <c r="C963" s="591"/>
      <c r="D963" s="591"/>
      <c r="E963" s="591"/>
      <c r="F963" s="591"/>
      <c r="G963" s="637"/>
      <c r="H963" s="596"/>
      <c r="I963" s="601"/>
      <c r="L963" s="595"/>
    </row>
    <row r="964" spans="1:12" s="598" customFormat="1" ht="20.25" customHeight="1">
      <c r="A964" s="599" t="s">
        <v>1507</v>
      </c>
      <c r="B964" s="591"/>
      <c r="C964" s="591"/>
      <c r="D964" s="591"/>
      <c r="E964" s="591"/>
      <c r="F964" s="591"/>
      <c r="G964" s="637"/>
      <c r="H964" s="596"/>
      <c r="I964" s="601"/>
      <c r="L964" s="595"/>
    </row>
    <row r="965" spans="1:12" s="589" customFormat="1" ht="21.75" customHeight="1">
      <c r="A965" s="589" t="s">
        <v>1508</v>
      </c>
      <c r="F965" s="595"/>
      <c r="H965" s="595"/>
    </row>
    <row r="966" spans="1:12" s="589" customFormat="1" ht="21.75" customHeight="1">
      <c r="A966" s="589" t="s">
        <v>1509</v>
      </c>
      <c r="F966" s="595"/>
      <c r="H966" s="595"/>
    </row>
    <row r="967" spans="1:12" s="690" customFormat="1" ht="21.75" customHeight="1">
      <c r="A967" s="690" t="s">
        <v>1511</v>
      </c>
      <c r="F967" s="843"/>
      <c r="H967" s="843"/>
    </row>
    <row r="968" spans="1:12" s="589" customFormat="1" ht="21.75" customHeight="1">
      <c r="B968" s="589" t="s">
        <v>1510</v>
      </c>
      <c r="F968" s="595"/>
      <c r="H968" s="595"/>
    </row>
    <row r="969" spans="1:12" s="589" customFormat="1" ht="21.75" customHeight="1">
      <c r="B969" s="589" t="s">
        <v>1512</v>
      </c>
      <c r="F969" s="595"/>
      <c r="H969" s="595"/>
    </row>
    <row r="970" spans="1:12" s="589" customFormat="1" ht="22.5" customHeight="1">
      <c r="A970" s="589" t="s">
        <v>1513</v>
      </c>
      <c r="F970" s="595"/>
      <c r="H970" s="595"/>
    </row>
    <row r="971" spans="1:12" s="589" customFormat="1" ht="21" customHeight="1">
      <c r="B971" s="589" t="s">
        <v>1514</v>
      </c>
      <c r="E971" s="595"/>
      <c r="H971" s="595"/>
    </row>
    <row r="972" spans="1:12" s="589" customFormat="1" ht="21" customHeight="1">
      <c r="A972" s="589" t="s">
        <v>1515</v>
      </c>
      <c r="E972" s="595"/>
      <c r="H972" s="595"/>
    </row>
    <row r="973" spans="1:12">
      <c r="A973" s="400"/>
      <c r="B973" s="400" t="s">
        <v>460</v>
      </c>
      <c r="C973" s="400"/>
      <c r="D973" s="400"/>
      <c r="E973" s="400"/>
      <c r="F973" s="400"/>
      <c r="G973" s="395" t="s">
        <v>28</v>
      </c>
      <c r="H973" s="401">
        <v>192000</v>
      </c>
      <c r="I973" s="398" t="s">
        <v>30</v>
      </c>
    </row>
    <row r="974" spans="1:12" s="63" customFormat="1" ht="23.25" customHeight="1">
      <c r="A974" s="63" t="s">
        <v>1733</v>
      </c>
      <c r="F974" s="397"/>
      <c r="H974" s="397"/>
    </row>
    <row r="975" spans="1:12" s="589" customFormat="1" ht="21" customHeight="1">
      <c r="B975" s="590" t="s">
        <v>839</v>
      </c>
      <c r="E975" s="595"/>
      <c r="H975" s="595"/>
    </row>
    <row r="976" spans="1:12" s="589" customFormat="1" ht="21" customHeight="1">
      <c r="B976" s="589" t="s">
        <v>898</v>
      </c>
      <c r="E976" s="595"/>
      <c r="H976" s="595"/>
    </row>
    <row r="977" spans="1:12" s="589" customFormat="1" ht="21" customHeight="1">
      <c r="A977" s="589" t="s">
        <v>899</v>
      </c>
      <c r="E977" s="595"/>
      <c r="H977" s="595"/>
    </row>
    <row r="978" spans="1:12" s="589" customFormat="1" ht="21" customHeight="1">
      <c r="B978" s="590" t="s">
        <v>840</v>
      </c>
      <c r="E978" s="595"/>
      <c r="H978" s="595"/>
    </row>
    <row r="979" spans="1:12" s="589" customFormat="1" ht="21" customHeight="1">
      <c r="B979" s="589" t="s">
        <v>841</v>
      </c>
      <c r="E979" s="595"/>
      <c r="H979" s="595"/>
    </row>
    <row r="980" spans="1:12" s="589" customFormat="1" ht="21" customHeight="1">
      <c r="B980" s="589" t="s">
        <v>842</v>
      </c>
      <c r="E980" s="595"/>
      <c r="H980" s="595"/>
    </row>
    <row r="981" spans="1:12" s="404" customFormat="1" ht="24.75" customHeight="1">
      <c r="A981" s="404" t="s">
        <v>280</v>
      </c>
      <c r="E981" s="405"/>
      <c r="F981" s="401"/>
      <c r="H981" s="401"/>
    </row>
    <row r="982" spans="1:12" s="404" customFormat="1" ht="21" customHeight="1">
      <c r="E982" s="405"/>
      <c r="F982" s="401"/>
      <c r="G982" s="405" t="s">
        <v>1</v>
      </c>
      <c r="H982" s="401">
        <f>SUM(H983,H993)</f>
        <v>100000</v>
      </c>
      <c r="I982" s="404" t="s">
        <v>30</v>
      </c>
    </row>
    <row r="983" spans="1:12" s="63" customFormat="1" ht="24.75" customHeight="1">
      <c r="A983" s="404"/>
      <c r="B983" s="404" t="s">
        <v>461</v>
      </c>
      <c r="C983" s="404"/>
      <c r="D983" s="404"/>
      <c r="E983" s="405"/>
      <c r="F983" s="401"/>
      <c r="G983" s="405" t="s">
        <v>28</v>
      </c>
      <c r="H983" s="401">
        <v>50000</v>
      </c>
      <c r="I983" s="404" t="s">
        <v>30</v>
      </c>
    </row>
    <row r="984" spans="1:12" s="418" customFormat="1" ht="21.75" customHeight="1">
      <c r="A984" s="589" t="s">
        <v>849</v>
      </c>
      <c r="B984" s="609"/>
      <c r="C984" s="404"/>
      <c r="D984" s="404"/>
      <c r="E984" s="405"/>
      <c r="F984" s="401"/>
      <c r="G984" s="405"/>
      <c r="H984" s="401"/>
      <c r="I984" s="404"/>
    </row>
    <row r="985" spans="1:12" s="418" customFormat="1" ht="23.25" customHeight="1">
      <c r="A985" s="589" t="s">
        <v>850</v>
      </c>
      <c r="B985" s="63"/>
      <c r="C985" s="63"/>
      <c r="D985" s="63"/>
      <c r="E985" s="63"/>
      <c r="F985" s="397"/>
      <c r="G985" s="63"/>
      <c r="H985" s="397"/>
      <c r="I985" s="63"/>
    </row>
    <row r="986" spans="1:12" s="418" customFormat="1" ht="21" customHeight="1">
      <c r="A986" s="589" t="s">
        <v>1531</v>
      </c>
      <c r="B986" s="63"/>
      <c r="C986" s="63"/>
      <c r="D986" s="63"/>
      <c r="E986" s="63"/>
      <c r="F986" s="397"/>
      <c r="G986" s="63"/>
      <c r="H986" s="397"/>
      <c r="I986" s="63"/>
    </row>
    <row r="987" spans="1:12" s="418" customFormat="1" ht="21" customHeight="1">
      <c r="A987" s="589" t="s">
        <v>1535</v>
      </c>
      <c r="B987" s="63"/>
      <c r="C987" s="63"/>
      <c r="D987" s="63"/>
      <c r="E987" s="63"/>
      <c r="F987" s="397"/>
      <c r="G987" s="63"/>
      <c r="H987" s="397"/>
      <c r="I987" s="63"/>
    </row>
    <row r="988" spans="1:12" s="418" customFormat="1" ht="21.75" customHeight="1">
      <c r="A988" s="589" t="s">
        <v>1536</v>
      </c>
      <c r="B988" s="63"/>
      <c r="C988" s="63"/>
      <c r="D988" s="63"/>
      <c r="E988" s="63"/>
      <c r="F988" s="397"/>
      <c r="G988" s="63"/>
      <c r="H988" s="397"/>
      <c r="I988" s="63"/>
    </row>
    <row r="989" spans="1:12" s="418" customFormat="1" ht="21.75" customHeight="1">
      <c r="A989" s="63"/>
      <c r="B989" s="589" t="s">
        <v>851</v>
      </c>
      <c r="C989" s="63"/>
      <c r="D989" s="63"/>
      <c r="E989" s="63"/>
      <c r="F989" s="397"/>
      <c r="G989" s="63"/>
      <c r="H989" s="397"/>
      <c r="I989" s="63"/>
    </row>
    <row r="990" spans="1:12" s="418" customFormat="1" ht="21.75" customHeight="1">
      <c r="A990" s="63"/>
      <c r="B990" s="589" t="s">
        <v>1534</v>
      </c>
      <c r="C990" s="63"/>
      <c r="D990" s="63"/>
      <c r="E990" s="63"/>
      <c r="F990" s="397"/>
      <c r="G990" s="63"/>
      <c r="H990" s="397"/>
      <c r="I990" s="63"/>
    </row>
    <row r="991" spans="1:12" s="418" customFormat="1" ht="21.75" customHeight="1">
      <c r="A991" s="63"/>
      <c r="B991" s="589" t="s">
        <v>852</v>
      </c>
      <c r="C991" s="63"/>
      <c r="D991" s="63"/>
      <c r="E991" s="63"/>
      <c r="F991" s="397"/>
      <c r="G991" s="63"/>
      <c r="H991" s="397"/>
      <c r="I991" s="63"/>
    </row>
    <row r="992" spans="1:12" s="400" customFormat="1" ht="21.75">
      <c r="B992" s="400" t="s">
        <v>601</v>
      </c>
      <c r="E992" s="401"/>
      <c r="F992" s="401"/>
      <c r="G992" s="417"/>
      <c r="H992" s="417"/>
      <c r="I992" s="398"/>
      <c r="L992" s="401"/>
    </row>
    <row r="993" spans="1:12" s="400" customFormat="1" ht="21.75">
      <c r="E993" s="401"/>
      <c r="F993" s="401"/>
      <c r="G993" s="417" t="s">
        <v>28</v>
      </c>
      <c r="H993" s="417">
        <v>50000</v>
      </c>
      <c r="I993" s="398" t="s">
        <v>30</v>
      </c>
      <c r="L993" s="401"/>
    </row>
    <row r="994" spans="1:12" s="63" customFormat="1" ht="24" customHeight="1">
      <c r="A994" s="63" t="s">
        <v>904</v>
      </c>
      <c r="E994" s="410"/>
      <c r="F994" s="397"/>
      <c r="H994" s="397"/>
    </row>
    <row r="995" spans="1:12" s="63" customFormat="1" ht="22.5" customHeight="1">
      <c r="A995" s="63" t="s">
        <v>905</v>
      </c>
      <c r="E995" s="410"/>
      <c r="F995" s="397"/>
      <c r="H995" s="397"/>
    </row>
    <row r="996" spans="1:12" s="63" customFormat="1" ht="22.5" customHeight="1">
      <c r="A996" s="63" t="s">
        <v>906</v>
      </c>
      <c r="E996" s="410"/>
      <c r="F996" s="397"/>
      <c r="H996" s="397"/>
    </row>
    <row r="997" spans="1:12" s="63" customFormat="1" ht="22.5" customHeight="1">
      <c r="A997" s="63" t="s">
        <v>2149</v>
      </c>
      <c r="E997" s="410"/>
      <c r="F997" s="397"/>
      <c r="H997" s="397"/>
    </row>
    <row r="998" spans="1:12" s="404" customFormat="1" ht="24.75" customHeight="1">
      <c r="A998" s="590" t="s">
        <v>1538</v>
      </c>
      <c r="E998" s="405"/>
      <c r="F998" s="401"/>
      <c r="H998" s="401"/>
    </row>
    <row r="999" spans="1:12" s="63" customFormat="1" ht="26.25" customHeight="1">
      <c r="B999" s="63" t="s">
        <v>907</v>
      </c>
      <c r="E999" s="410"/>
      <c r="F999" s="397"/>
      <c r="H999" s="397"/>
    </row>
    <row r="1000" spans="1:12" s="63" customFormat="1" ht="26.25" customHeight="1">
      <c r="B1000" s="63" t="s">
        <v>2150</v>
      </c>
      <c r="E1000" s="410"/>
      <c r="F1000" s="397"/>
      <c r="H1000" s="397"/>
    </row>
    <row r="1001" spans="1:12" s="63" customFormat="1" ht="24" customHeight="1">
      <c r="A1001" s="63" t="s">
        <v>909</v>
      </c>
      <c r="E1001" s="410"/>
      <c r="F1001" s="57"/>
      <c r="H1001" s="397"/>
    </row>
    <row r="1002" spans="1:12" s="63" customFormat="1" ht="26.25" customHeight="1">
      <c r="B1002" s="63" t="s">
        <v>2151</v>
      </c>
      <c r="E1002" s="410"/>
      <c r="F1002" s="397"/>
      <c r="H1002" s="397"/>
    </row>
    <row r="1003" spans="1:12" s="63" customFormat="1" ht="22.5" customHeight="1">
      <c r="A1003" s="63" t="s">
        <v>908</v>
      </c>
      <c r="E1003" s="410"/>
      <c r="F1003" s="397"/>
      <c r="H1003" s="397"/>
    </row>
    <row r="1004" spans="1:12" s="400" customFormat="1" ht="21.75" customHeight="1">
      <c r="A1004" s="592" t="s">
        <v>910</v>
      </c>
      <c r="B1004" s="63"/>
      <c r="C1004" s="63"/>
      <c r="D1004" s="63"/>
      <c r="E1004" s="63"/>
      <c r="F1004" s="397"/>
      <c r="G1004" s="63"/>
      <c r="H1004" s="401"/>
      <c r="I1004" s="398"/>
      <c r="L1004" s="401"/>
    </row>
    <row r="1005" spans="1:12" s="63" customFormat="1" ht="6" customHeight="1">
      <c r="A1005" s="574"/>
      <c r="E1005" s="410"/>
      <c r="F1005" s="57"/>
      <c r="H1005" s="397"/>
    </row>
    <row r="1006" spans="1:12" s="400" customFormat="1" ht="21.75">
      <c r="A1006" s="398" t="s">
        <v>602</v>
      </c>
      <c r="G1006" s="395" t="s">
        <v>1</v>
      </c>
      <c r="H1006" s="401">
        <f>SUM(H1007)</f>
        <v>50000</v>
      </c>
      <c r="I1006" s="398" t="s">
        <v>30</v>
      </c>
      <c r="L1006" s="401"/>
    </row>
    <row r="1007" spans="1:12">
      <c r="A1007" s="400"/>
      <c r="B1007" s="400" t="s">
        <v>256</v>
      </c>
      <c r="C1007" s="400"/>
      <c r="D1007" s="400"/>
      <c r="E1007" s="400"/>
      <c r="F1007" s="400"/>
      <c r="G1007" s="395" t="s">
        <v>28</v>
      </c>
      <c r="H1007" s="401">
        <v>50000</v>
      </c>
      <c r="I1007" s="398" t="s">
        <v>30</v>
      </c>
    </row>
    <row r="1008" spans="1:12" s="63" customFormat="1" ht="24" customHeight="1">
      <c r="A1008" s="588" t="s">
        <v>1579</v>
      </c>
      <c r="F1008" s="397"/>
      <c r="H1008" s="397"/>
    </row>
    <row r="1009" spans="1:9" s="63" customFormat="1" ht="23.25" customHeight="1">
      <c r="A1009" s="63" t="s">
        <v>1580</v>
      </c>
      <c r="F1009" s="397"/>
      <c r="H1009" s="397"/>
    </row>
    <row r="1010" spans="1:9" s="63" customFormat="1" ht="23.25" customHeight="1">
      <c r="A1010" s="63" t="s">
        <v>1581</v>
      </c>
      <c r="F1010" s="397"/>
      <c r="H1010" s="397"/>
    </row>
    <row r="1011" spans="1:9" s="63" customFormat="1" ht="23.25" customHeight="1">
      <c r="B1011" s="63" t="s">
        <v>873</v>
      </c>
      <c r="F1011" s="397"/>
      <c r="H1011" s="397"/>
    </row>
    <row r="1012" spans="1:9" s="63" customFormat="1" ht="23.25" customHeight="1">
      <c r="B1012" s="63" t="s">
        <v>874</v>
      </c>
      <c r="F1012" s="397"/>
      <c r="H1012" s="397"/>
    </row>
    <row r="1013" spans="1:9" s="63" customFormat="1" ht="23.25" customHeight="1">
      <c r="F1013" s="397"/>
      <c r="H1013" s="397"/>
    </row>
    <row r="1014" spans="1:9" s="63" customFormat="1" ht="3" customHeight="1">
      <c r="F1014" s="397"/>
      <c r="H1014" s="397"/>
    </row>
    <row r="1015" spans="1:9" s="63" customFormat="1" ht="21" customHeight="1">
      <c r="A1015" s="590" t="s">
        <v>1582</v>
      </c>
      <c r="E1015" s="410"/>
      <c r="F1015" s="397"/>
      <c r="H1015" s="397"/>
    </row>
    <row r="1016" spans="1:9" s="418" customFormat="1" ht="24" customHeight="1">
      <c r="A1016" s="63"/>
      <c r="B1016" s="63" t="s">
        <v>1526</v>
      </c>
      <c r="C1016" s="63"/>
      <c r="D1016" s="63"/>
      <c r="E1016" s="405"/>
      <c r="F1016" s="401"/>
      <c r="G1016" s="404"/>
      <c r="H1016" s="397"/>
      <c r="I1016" s="63"/>
    </row>
    <row r="1017" spans="1:9" s="63" customFormat="1" ht="23.25" customHeight="1">
      <c r="B1017" s="63" t="s">
        <v>846</v>
      </c>
      <c r="E1017" s="410"/>
      <c r="F1017" s="397"/>
      <c r="H1017" s="397"/>
    </row>
    <row r="1018" spans="1:9" s="63" customFormat="1" ht="19.5" customHeight="1">
      <c r="B1018" s="520" t="s">
        <v>1583</v>
      </c>
      <c r="F1018" s="397"/>
      <c r="H1018" s="397"/>
    </row>
    <row r="1019" spans="1:9" s="63" customFormat="1" ht="23.25" customHeight="1">
      <c r="A1019" s="63" t="s">
        <v>1513</v>
      </c>
      <c r="F1019" s="397"/>
      <c r="H1019" s="397"/>
    </row>
    <row r="1020" spans="1:9" s="63" customFormat="1" ht="23.25" customHeight="1">
      <c r="B1020" s="63" t="s">
        <v>1584</v>
      </c>
      <c r="F1020" s="397"/>
      <c r="H1020" s="397"/>
    </row>
    <row r="1021" spans="1:9" s="63" customFormat="1" ht="23.25" customHeight="1">
      <c r="A1021" s="63" t="s">
        <v>1585</v>
      </c>
      <c r="F1021" s="397"/>
      <c r="H1021" s="397"/>
    </row>
    <row r="1022" spans="1:9" s="63" customFormat="1" ht="23.25" customHeight="1">
      <c r="B1022" s="63" t="s">
        <v>2533</v>
      </c>
      <c r="F1022" s="397"/>
      <c r="H1022" s="397"/>
    </row>
    <row r="1023" spans="1:9" s="63" customFormat="1" ht="23.25" customHeight="1">
      <c r="A1023" s="63" t="s">
        <v>2534</v>
      </c>
      <c r="F1023" s="397"/>
      <c r="H1023" s="397"/>
    </row>
    <row r="1024" spans="1:9" s="63" customFormat="1" ht="23.25" customHeight="1">
      <c r="B1024" s="63" t="s">
        <v>1588</v>
      </c>
      <c r="F1024" s="397"/>
      <c r="H1024" s="397"/>
    </row>
    <row r="1025" spans="1:12" s="63" customFormat="1" ht="23.25" customHeight="1">
      <c r="A1025" s="63" t="s">
        <v>1515</v>
      </c>
      <c r="F1025" s="397"/>
      <c r="H1025" s="397"/>
    </row>
    <row r="1026" spans="1:12" s="63" customFormat="1" ht="18.75" customHeight="1">
      <c r="A1026" s="593" t="s">
        <v>875</v>
      </c>
      <c r="F1026" s="397"/>
      <c r="H1026" s="397"/>
    </row>
    <row r="1027" spans="1:12" s="63" customFormat="1" ht="3.75" customHeight="1">
      <c r="F1027" s="397"/>
      <c r="H1027" s="397"/>
      <c r="I1027" s="57"/>
    </row>
    <row r="1028" spans="1:12" s="400" customFormat="1" ht="21.75">
      <c r="A1028" s="400" t="s">
        <v>20</v>
      </c>
      <c r="G1028" s="395" t="s">
        <v>1</v>
      </c>
      <c r="H1028" s="401">
        <f>SUM(H1029,H1054,H1077,H1098,H1116)</f>
        <v>140000</v>
      </c>
      <c r="I1028" s="398" t="s">
        <v>30</v>
      </c>
      <c r="L1028" s="401"/>
    </row>
    <row r="1029" spans="1:12">
      <c r="A1029" s="400" t="s">
        <v>292</v>
      </c>
      <c r="B1029" s="400"/>
      <c r="C1029" s="400"/>
      <c r="D1029" s="400"/>
      <c r="E1029" s="400"/>
      <c r="F1029" s="400"/>
      <c r="G1029" s="395" t="s">
        <v>28</v>
      </c>
      <c r="H1029" s="401">
        <v>60000</v>
      </c>
      <c r="I1029" s="398" t="s">
        <v>30</v>
      </c>
    </row>
    <row r="1030" spans="1:12">
      <c r="A1030" s="396" t="s">
        <v>876</v>
      </c>
      <c r="B1030" s="396"/>
      <c r="C1030" s="396"/>
      <c r="D1030" s="396"/>
      <c r="E1030" s="396"/>
      <c r="F1030" s="396"/>
      <c r="H1030" s="397"/>
    </row>
    <row r="1031" spans="1:12">
      <c r="A1031" s="693" t="s">
        <v>1589</v>
      </c>
      <c r="B1031" s="396"/>
      <c r="C1031" s="396"/>
      <c r="D1031" s="396"/>
      <c r="E1031" s="396"/>
      <c r="F1031" s="396"/>
      <c r="H1031" s="397"/>
    </row>
    <row r="1032" spans="1:12" ht="21" customHeight="1">
      <c r="A1032" s="396"/>
      <c r="B1032" s="699" t="s">
        <v>877</v>
      </c>
      <c r="C1032" s="396"/>
      <c r="D1032" s="396"/>
      <c r="E1032" s="396"/>
      <c r="F1032" s="396"/>
      <c r="H1032" s="397"/>
    </row>
    <row r="1033" spans="1:12">
      <c r="A1033" s="396"/>
      <c r="B1033" s="699" t="s">
        <v>878</v>
      </c>
      <c r="C1033" s="396"/>
      <c r="D1033" s="396"/>
      <c r="E1033" s="396"/>
      <c r="F1033" s="396"/>
      <c r="H1033" s="397"/>
    </row>
    <row r="1034" spans="1:12">
      <c r="A1034" s="396"/>
      <c r="B1034" s="699" t="s">
        <v>879</v>
      </c>
      <c r="C1034" s="396"/>
      <c r="D1034" s="396"/>
      <c r="E1034" s="396"/>
      <c r="F1034" s="396"/>
      <c r="H1034" s="397"/>
    </row>
    <row r="1035" spans="1:12" s="63" customFormat="1" ht="24.75" customHeight="1">
      <c r="A1035" s="572" t="s">
        <v>1590</v>
      </c>
      <c r="F1035" s="397"/>
      <c r="H1035" s="397"/>
    </row>
    <row r="1036" spans="1:12" s="520" customFormat="1" ht="20.25" customHeight="1">
      <c r="B1036" s="571" t="s">
        <v>1591</v>
      </c>
      <c r="C1036" s="571"/>
      <c r="D1036" s="571"/>
      <c r="F1036" s="522"/>
      <c r="H1036" s="522"/>
    </row>
    <row r="1037" spans="1:12" s="520" customFormat="1" ht="22.5" customHeight="1">
      <c r="B1037" s="520" t="s">
        <v>1592</v>
      </c>
      <c r="F1037" s="522"/>
      <c r="H1037" s="522"/>
    </row>
    <row r="1038" spans="1:12" s="520" customFormat="1" ht="21" customHeight="1">
      <c r="A1038" s="520" t="s">
        <v>1593</v>
      </c>
      <c r="F1038" s="522"/>
      <c r="H1038" s="522"/>
    </row>
    <row r="1039" spans="1:12" s="520" customFormat="1" ht="24.75" customHeight="1">
      <c r="A1039" s="520" t="s">
        <v>1594</v>
      </c>
      <c r="F1039" s="522"/>
      <c r="H1039" s="522"/>
    </row>
    <row r="1040" spans="1:12" s="520" customFormat="1" ht="24.75" customHeight="1">
      <c r="A1040" s="520" t="s">
        <v>1595</v>
      </c>
      <c r="F1040" s="522"/>
      <c r="H1040" s="522"/>
    </row>
    <row r="1041" spans="1:9" s="520" customFormat="1" ht="24.75" customHeight="1">
      <c r="A1041" s="520" t="s">
        <v>1596</v>
      </c>
      <c r="F1041" s="522"/>
      <c r="H1041" s="522"/>
    </row>
    <row r="1042" spans="1:9" s="520" customFormat="1" ht="24.75" customHeight="1">
      <c r="A1042" s="520" t="s">
        <v>1597</v>
      </c>
      <c r="F1042" s="522"/>
      <c r="H1042" s="522"/>
    </row>
    <row r="1043" spans="1:9" s="63" customFormat="1" ht="24.75" customHeight="1">
      <c r="A1043" s="572"/>
      <c r="B1043" s="404" t="s">
        <v>1598</v>
      </c>
      <c r="F1043" s="397"/>
      <c r="H1043" s="397"/>
    </row>
    <row r="1044" spans="1:9" s="63" customFormat="1" ht="24.75" customHeight="1">
      <c r="A1044" s="572"/>
      <c r="B1044" s="63" t="s">
        <v>1599</v>
      </c>
      <c r="F1044" s="397"/>
      <c r="H1044" s="397"/>
    </row>
    <row r="1045" spans="1:9" s="63" customFormat="1" ht="24.75" customHeight="1">
      <c r="A1045" s="572" t="s">
        <v>1600</v>
      </c>
      <c r="F1045" s="397"/>
      <c r="H1045" s="397"/>
    </row>
    <row r="1046" spans="1:9" s="63" customFormat="1" ht="24.75" customHeight="1">
      <c r="A1046" s="572" t="s">
        <v>1601</v>
      </c>
      <c r="F1046" s="397"/>
      <c r="H1046" s="397"/>
    </row>
    <row r="1047" spans="1:9" s="63" customFormat="1" ht="22.5" customHeight="1">
      <c r="A1047" s="572" t="s">
        <v>1602</v>
      </c>
      <c r="F1047" s="397"/>
      <c r="H1047" s="397"/>
    </row>
    <row r="1048" spans="1:9" s="63" customFormat="1" ht="23.25" customHeight="1">
      <c r="A1048" s="572" t="s">
        <v>1603</v>
      </c>
      <c r="F1048" s="397"/>
      <c r="H1048" s="397"/>
    </row>
    <row r="1049" spans="1:9" s="404" customFormat="1" ht="18.75" customHeight="1">
      <c r="A1049" s="590" t="s">
        <v>1604</v>
      </c>
      <c r="E1049" s="405"/>
      <c r="F1049" s="401"/>
      <c r="H1049" s="401"/>
    </row>
    <row r="1050" spans="1:9" s="63" customFormat="1" ht="21" customHeight="1">
      <c r="A1050" s="589"/>
      <c r="B1050" s="589" t="s">
        <v>1022</v>
      </c>
      <c r="F1050" s="397"/>
      <c r="H1050" s="397"/>
    </row>
    <row r="1051" spans="1:9" s="63" customFormat="1" ht="21.75" customHeight="1">
      <c r="A1051" s="589" t="s">
        <v>1023</v>
      </c>
      <c r="F1051" s="397"/>
      <c r="H1051" s="397"/>
    </row>
    <row r="1052" spans="1:9" s="520" customFormat="1" ht="21" customHeight="1">
      <c r="B1052" s="520" t="s">
        <v>881</v>
      </c>
      <c r="F1052" s="522"/>
      <c r="H1052" s="522"/>
    </row>
    <row r="1053" spans="1:9" s="520" customFormat="1" ht="21" customHeight="1">
      <c r="A1053" s="870" t="s">
        <v>882</v>
      </c>
      <c r="F1053" s="522"/>
      <c r="H1053" s="522"/>
    </row>
    <row r="1054" spans="1:9" ht="23.25" customHeight="1">
      <c r="A1054" s="400" t="s">
        <v>293</v>
      </c>
      <c r="B1054" s="400"/>
      <c r="C1054" s="400"/>
      <c r="D1054" s="400"/>
      <c r="E1054" s="396"/>
      <c r="F1054" s="396"/>
      <c r="G1054" s="395" t="s">
        <v>28</v>
      </c>
      <c r="H1054" s="401">
        <v>5000</v>
      </c>
      <c r="I1054" s="398" t="s">
        <v>30</v>
      </c>
    </row>
    <row r="1055" spans="1:9" s="63" customFormat="1" ht="24.75" customHeight="1">
      <c r="A1055" s="63" t="s">
        <v>883</v>
      </c>
      <c r="F1055" s="397"/>
      <c r="H1055" s="397"/>
    </row>
    <row r="1056" spans="1:9" s="63" customFormat="1" ht="24.75" customHeight="1">
      <c r="A1056" s="63" t="s">
        <v>1605</v>
      </c>
      <c r="F1056" s="397"/>
      <c r="H1056" s="397"/>
    </row>
    <row r="1057" spans="1:12" ht="19.5" customHeight="1">
      <c r="A1057" s="396"/>
      <c r="B1057" s="598" t="s">
        <v>877</v>
      </c>
      <c r="C1057" s="396"/>
      <c r="D1057" s="396"/>
      <c r="E1057" s="396"/>
      <c r="F1057" s="396"/>
      <c r="H1057" s="397"/>
    </row>
    <row r="1058" spans="1:12">
      <c r="A1058" s="396"/>
      <c r="B1058" s="598" t="s">
        <v>878</v>
      </c>
      <c r="C1058" s="396"/>
      <c r="D1058" s="396"/>
      <c r="E1058" s="396"/>
      <c r="F1058" s="396"/>
      <c r="H1058" s="397"/>
    </row>
    <row r="1059" spans="1:12">
      <c r="A1059" s="396"/>
      <c r="B1059" s="598" t="s">
        <v>879</v>
      </c>
      <c r="C1059" s="396"/>
      <c r="D1059" s="396"/>
      <c r="E1059" s="396"/>
      <c r="F1059" s="396"/>
      <c r="H1059" s="397"/>
    </row>
    <row r="1060" spans="1:12" s="63" customFormat="1" ht="24.75" customHeight="1">
      <c r="A1060" s="572"/>
      <c r="B1060" s="404" t="s">
        <v>1591</v>
      </c>
      <c r="C1060" s="404"/>
      <c r="D1060" s="404"/>
      <c r="F1060" s="397"/>
      <c r="H1060" s="397"/>
    </row>
    <row r="1061" spans="1:12" s="63" customFormat="1" ht="24.75" customHeight="1">
      <c r="A1061" s="572"/>
      <c r="B1061" s="63" t="s">
        <v>1592</v>
      </c>
      <c r="F1061" s="397"/>
      <c r="H1061" s="397"/>
    </row>
    <row r="1062" spans="1:12" s="423" customFormat="1">
      <c r="A1062" s="423" t="s">
        <v>2540</v>
      </c>
      <c r="B1062" s="690"/>
      <c r="G1062" s="688"/>
      <c r="H1062" s="689"/>
      <c r="I1062" s="884"/>
      <c r="L1062" s="689"/>
    </row>
    <row r="1063" spans="1:12" s="423" customFormat="1">
      <c r="A1063" s="423" t="s">
        <v>2541</v>
      </c>
      <c r="B1063" s="690"/>
      <c r="G1063" s="688"/>
      <c r="H1063" s="689"/>
      <c r="I1063" s="884"/>
      <c r="L1063" s="689"/>
    </row>
    <row r="1064" spans="1:12" s="63" customFormat="1" ht="24.75" customHeight="1">
      <c r="A1064" s="572"/>
      <c r="B1064" s="404" t="s">
        <v>1598</v>
      </c>
      <c r="C1064" s="404"/>
      <c r="D1064" s="404"/>
      <c r="F1064" s="397"/>
      <c r="H1064" s="397"/>
    </row>
    <row r="1065" spans="1:12" s="63" customFormat="1" ht="24.75" customHeight="1">
      <c r="A1065" s="572"/>
      <c r="B1065" s="63" t="s">
        <v>1599</v>
      </c>
      <c r="F1065" s="397"/>
      <c r="H1065" s="397"/>
    </row>
    <row r="1066" spans="1:12" s="423" customFormat="1">
      <c r="A1066" s="423" t="s">
        <v>1608</v>
      </c>
      <c r="B1066" s="690"/>
      <c r="G1066" s="688"/>
      <c r="H1066" s="689"/>
      <c r="I1066" s="884"/>
      <c r="L1066" s="689"/>
    </row>
    <row r="1067" spans="1:12" s="423" customFormat="1">
      <c r="A1067" s="423" t="s">
        <v>1609</v>
      </c>
      <c r="B1067" s="690"/>
      <c r="G1067" s="688"/>
      <c r="H1067" s="689"/>
      <c r="I1067" s="884"/>
      <c r="L1067" s="689"/>
    </row>
    <row r="1068" spans="1:12">
      <c r="A1068" s="396" t="s">
        <v>1610</v>
      </c>
      <c r="B1068" s="598"/>
      <c r="C1068" s="396"/>
      <c r="D1068" s="396"/>
      <c r="E1068" s="396"/>
      <c r="F1068" s="396"/>
      <c r="H1068" s="397"/>
    </row>
    <row r="1069" spans="1:12" s="400" customFormat="1" ht="21.75">
      <c r="B1069" s="591" t="s">
        <v>1611</v>
      </c>
      <c r="G1069" s="883"/>
      <c r="H1069" s="401"/>
      <c r="I1069" s="398"/>
      <c r="L1069" s="401"/>
    </row>
    <row r="1070" spans="1:12" s="423" customFormat="1">
      <c r="B1070" s="690" t="s">
        <v>1612</v>
      </c>
      <c r="G1070" s="688"/>
      <c r="H1070" s="689"/>
      <c r="I1070" s="884"/>
      <c r="L1070" s="689"/>
    </row>
    <row r="1071" spans="1:12" s="423" customFormat="1">
      <c r="A1071" s="423" t="s">
        <v>1613</v>
      </c>
      <c r="B1071" s="690"/>
      <c r="G1071" s="688"/>
      <c r="H1071" s="689"/>
      <c r="I1071" s="884"/>
      <c r="L1071" s="689"/>
    </row>
    <row r="1072" spans="1:12" s="404" customFormat="1" ht="21" customHeight="1">
      <c r="A1072" s="590" t="s">
        <v>1604</v>
      </c>
      <c r="E1072" s="405"/>
      <c r="F1072" s="401"/>
      <c r="H1072" s="401"/>
    </row>
    <row r="1073" spans="1:12" s="63" customFormat="1" ht="21" customHeight="1">
      <c r="A1073" s="589"/>
      <c r="B1073" s="589" t="s">
        <v>1022</v>
      </c>
      <c r="F1073" s="397"/>
      <c r="H1073" s="397"/>
    </row>
    <row r="1074" spans="1:12" s="63" customFormat="1" ht="21.75" customHeight="1">
      <c r="A1074" s="589" t="s">
        <v>1023</v>
      </c>
      <c r="F1074" s="397"/>
      <c r="H1074" s="397"/>
    </row>
    <row r="1075" spans="1:12" s="63" customFormat="1" ht="23.25" customHeight="1">
      <c r="A1075" s="589"/>
      <c r="B1075" s="589" t="s">
        <v>881</v>
      </c>
      <c r="F1075" s="397"/>
      <c r="H1075" s="397"/>
    </row>
    <row r="1076" spans="1:12" s="63" customFormat="1" ht="23.25" customHeight="1">
      <c r="A1076" s="602" t="s">
        <v>882</v>
      </c>
      <c r="F1076" s="397"/>
      <c r="H1076" s="397"/>
    </row>
    <row r="1077" spans="1:12" s="63" customFormat="1" ht="23.25" customHeight="1">
      <c r="A1077" s="404" t="s">
        <v>304</v>
      </c>
      <c r="B1077" s="404"/>
      <c r="C1077" s="404"/>
      <c r="D1077" s="404"/>
      <c r="F1077" s="397"/>
      <c r="G1077" s="395" t="s">
        <v>28</v>
      </c>
      <c r="H1077" s="401">
        <v>5000</v>
      </c>
      <c r="I1077" s="398" t="s">
        <v>30</v>
      </c>
    </row>
    <row r="1078" spans="1:12" s="63" customFormat="1" ht="24.75" customHeight="1">
      <c r="A1078" s="63" t="s">
        <v>884</v>
      </c>
      <c r="F1078" s="397"/>
      <c r="H1078" s="397"/>
    </row>
    <row r="1079" spans="1:12" s="63" customFormat="1" ht="24.75" customHeight="1">
      <c r="A1079" s="63" t="s">
        <v>1614</v>
      </c>
      <c r="F1079" s="397"/>
      <c r="H1079" s="397"/>
    </row>
    <row r="1080" spans="1:12">
      <c r="A1080" s="396"/>
      <c r="B1080" s="396" t="s">
        <v>877</v>
      </c>
      <c r="C1080" s="396"/>
      <c r="D1080" s="396"/>
      <c r="E1080" s="396"/>
      <c r="F1080" s="396"/>
      <c r="H1080" s="397"/>
    </row>
    <row r="1081" spans="1:12">
      <c r="A1081" s="396"/>
      <c r="B1081" s="396" t="s">
        <v>878</v>
      </c>
      <c r="C1081" s="396"/>
      <c r="D1081" s="396"/>
      <c r="E1081" s="396"/>
      <c r="F1081" s="396"/>
      <c r="H1081" s="397"/>
    </row>
    <row r="1082" spans="1:12">
      <c r="A1082" s="396"/>
      <c r="B1082" s="396" t="s">
        <v>879</v>
      </c>
      <c r="C1082" s="396"/>
      <c r="D1082" s="396"/>
      <c r="E1082" s="396"/>
      <c r="F1082" s="396"/>
      <c r="H1082" s="397"/>
    </row>
    <row r="1083" spans="1:12">
      <c r="A1083" s="396" t="s">
        <v>1615</v>
      </c>
      <c r="B1083" s="396"/>
      <c r="C1083" s="396"/>
      <c r="D1083" s="396"/>
      <c r="E1083" s="396"/>
      <c r="F1083" s="396"/>
      <c r="H1083" s="397"/>
    </row>
    <row r="1084" spans="1:12" s="63" customFormat="1" ht="24.75" customHeight="1">
      <c r="A1084" s="572"/>
      <c r="B1084" s="404" t="s">
        <v>1591</v>
      </c>
      <c r="C1084" s="404"/>
      <c r="D1084" s="404"/>
      <c r="F1084" s="397"/>
      <c r="H1084" s="397"/>
    </row>
    <row r="1085" spans="1:12" s="63" customFormat="1" ht="24.75" customHeight="1">
      <c r="A1085" s="572"/>
      <c r="B1085" s="63" t="s">
        <v>1592</v>
      </c>
      <c r="F1085" s="397"/>
      <c r="H1085" s="397"/>
    </row>
    <row r="1086" spans="1:12" s="423" customFormat="1">
      <c r="A1086" s="423" t="s">
        <v>1616</v>
      </c>
      <c r="B1086" s="690"/>
      <c r="G1086" s="688"/>
      <c r="H1086" s="689"/>
      <c r="I1086" s="884"/>
      <c r="L1086" s="689"/>
    </row>
    <row r="1087" spans="1:12" s="423" customFormat="1">
      <c r="A1087" s="423" t="s">
        <v>1617</v>
      </c>
      <c r="B1087" s="690"/>
      <c r="G1087" s="688"/>
      <c r="H1087" s="689"/>
      <c r="I1087" s="884"/>
      <c r="L1087" s="689"/>
    </row>
    <row r="1088" spans="1:12">
      <c r="A1088" s="396" t="s">
        <v>1618</v>
      </c>
      <c r="B1088" s="396"/>
      <c r="C1088" s="396"/>
      <c r="D1088" s="396"/>
      <c r="E1088" s="396"/>
      <c r="F1088" s="396"/>
      <c r="H1088" s="397"/>
    </row>
    <row r="1089" spans="1:12" s="63" customFormat="1" ht="24.75" customHeight="1">
      <c r="A1089" s="572"/>
      <c r="B1089" s="404" t="s">
        <v>1598</v>
      </c>
      <c r="C1089" s="404"/>
      <c r="D1089" s="404"/>
      <c r="F1089" s="397"/>
      <c r="H1089" s="397"/>
    </row>
    <row r="1090" spans="1:12" s="63" customFormat="1" ht="24.75" customHeight="1">
      <c r="A1090" s="572"/>
      <c r="B1090" s="63" t="s">
        <v>1599</v>
      </c>
      <c r="F1090" s="397"/>
      <c r="H1090" s="397"/>
    </row>
    <row r="1091" spans="1:12" s="423" customFormat="1">
      <c r="A1091" s="423" t="s">
        <v>2560</v>
      </c>
      <c r="B1091" s="690"/>
      <c r="G1091" s="688"/>
      <c r="H1091" s="689"/>
      <c r="I1091" s="884"/>
      <c r="L1091" s="689"/>
    </row>
    <row r="1092" spans="1:12" s="423" customFormat="1">
      <c r="A1092" s="423" t="s">
        <v>2559</v>
      </c>
      <c r="B1092" s="690"/>
      <c r="G1092" s="688"/>
      <c r="H1092" s="689"/>
      <c r="I1092" s="884"/>
      <c r="L1092" s="689"/>
    </row>
    <row r="1093" spans="1:12" s="404" customFormat="1" ht="24.75" customHeight="1">
      <c r="A1093" s="429" t="s">
        <v>2505</v>
      </c>
      <c r="F1093" s="401"/>
      <c r="H1093" s="401"/>
    </row>
    <row r="1094" spans="1:12" s="63" customFormat="1" ht="21" customHeight="1">
      <c r="A1094" s="589"/>
      <c r="B1094" s="589" t="s">
        <v>1022</v>
      </c>
      <c r="F1094" s="397"/>
      <c r="H1094" s="397"/>
    </row>
    <row r="1095" spans="1:12" s="63" customFormat="1" ht="21.75" customHeight="1">
      <c r="A1095" s="589" t="s">
        <v>1023</v>
      </c>
      <c r="F1095" s="397"/>
      <c r="H1095" s="397"/>
    </row>
    <row r="1096" spans="1:12" s="63" customFormat="1" ht="23.25" customHeight="1">
      <c r="A1096" s="589"/>
      <c r="B1096" s="63" t="s">
        <v>881</v>
      </c>
      <c r="F1096" s="397"/>
      <c r="H1096" s="397"/>
    </row>
    <row r="1097" spans="1:12" s="63" customFormat="1" ht="23.25" customHeight="1">
      <c r="A1097" s="602" t="s">
        <v>882</v>
      </c>
      <c r="F1097" s="397"/>
      <c r="H1097" s="397"/>
    </row>
    <row r="1098" spans="1:12" s="400" customFormat="1" ht="24" customHeight="1">
      <c r="A1098" s="591" t="s">
        <v>543</v>
      </c>
      <c r="G1098" s="395" t="s">
        <v>28</v>
      </c>
      <c r="H1098" s="401">
        <v>30000</v>
      </c>
      <c r="I1098" s="398" t="s">
        <v>30</v>
      </c>
      <c r="L1098" s="401"/>
    </row>
    <row r="1099" spans="1:12" s="63" customFormat="1" ht="24.75" customHeight="1">
      <c r="A1099" s="63" t="s">
        <v>887</v>
      </c>
      <c r="F1099" s="397"/>
      <c r="H1099" s="397"/>
    </row>
    <row r="1100" spans="1:12" s="63" customFormat="1" ht="24.75" customHeight="1">
      <c r="A1100" s="63" t="s">
        <v>1631</v>
      </c>
      <c r="F1100" s="397"/>
      <c r="H1100" s="397"/>
    </row>
    <row r="1101" spans="1:12">
      <c r="A1101" s="396"/>
      <c r="B1101" s="396" t="s">
        <v>877</v>
      </c>
      <c r="C1101" s="396"/>
      <c r="D1101" s="396"/>
      <c r="E1101" s="396"/>
      <c r="F1101" s="396"/>
      <c r="H1101" s="397"/>
    </row>
    <row r="1102" spans="1:12">
      <c r="A1102" s="396"/>
      <c r="B1102" s="396" t="s">
        <v>878</v>
      </c>
      <c r="C1102" s="396"/>
      <c r="D1102" s="396"/>
      <c r="E1102" s="396"/>
      <c r="F1102" s="396"/>
      <c r="H1102" s="397"/>
    </row>
    <row r="1103" spans="1:12">
      <c r="A1103" s="396"/>
      <c r="B1103" s="396" t="s">
        <v>879</v>
      </c>
      <c r="C1103" s="396"/>
      <c r="D1103" s="396"/>
      <c r="E1103" s="396"/>
      <c r="F1103" s="396"/>
      <c r="H1103" s="397"/>
    </row>
    <row r="1104" spans="1:12">
      <c r="A1104" s="396" t="s">
        <v>1638</v>
      </c>
      <c r="B1104" s="396"/>
      <c r="C1104" s="396"/>
      <c r="D1104" s="396"/>
      <c r="E1104" s="396"/>
      <c r="F1104" s="396"/>
      <c r="H1104" s="397"/>
    </row>
    <row r="1105" spans="1:12" s="63" customFormat="1" ht="24.75" customHeight="1">
      <c r="A1105" s="572"/>
      <c r="B1105" s="404" t="s">
        <v>1639</v>
      </c>
      <c r="C1105" s="404"/>
      <c r="D1105" s="404"/>
      <c r="F1105" s="397"/>
      <c r="H1105" s="397"/>
    </row>
    <row r="1106" spans="1:12" s="63" customFormat="1" ht="24.75" customHeight="1">
      <c r="A1106" s="572"/>
      <c r="B1106" s="63" t="s">
        <v>1625</v>
      </c>
      <c r="F1106" s="397"/>
      <c r="H1106" s="397"/>
    </row>
    <row r="1107" spans="1:12" s="423" customFormat="1">
      <c r="A1107" s="423" t="s">
        <v>2562</v>
      </c>
      <c r="B1107" s="690"/>
      <c r="G1107" s="688"/>
      <c r="H1107" s="689"/>
      <c r="I1107" s="884"/>
      <c r="L1107" s="689"/>
    </row>
    <row r="1108" spans="1:12">
      <c r="A1108" s="396" t="s">
        <v>2561</v>
      </c>
      <c r="B1108" s="396"/>
      <c r="C1108" s="396"/>
      <c r="D1108" s="396"/>
      <c r="E1108" s="396"/>
      <c r="F1108" s="396"/>
      <c r="H1108" s="397"/>
    </row>
    <row r="1109" spans="1:12" s="404" customFormat="1" ht="24.75" customHeight="1">
      <c r="A1109" s="429" t="s">
        <v>1630</v>
      </c>
      <c r="F1109" s="401"/>
      <c r="H1109" s="401"/>
    </row>
    <row r="1110" spans="1:12" s="63" customFormat="1" ht="21" customHeight="1">
      <c r="A1110" s="589"/>
      <c r="B1110" s="589" t="s">
        <v>1022</v>
      </c>
      <c r="F1110" s="397"/>
      <c r="H1110" s="397"/>
    </row>
    <row r="1111" spans="1:12" s="63" customFormat="1" ht="21.75" customHeight="1">
      <c r="A1111" s="589" t="s">
        <v>1023</v>
      </c>
      <c r="F1111" s="397"/>
      <c r="H1111" s="397"/>
    </row>
    <row r="1112" spans="1:12" s="63" customFormat="1" ht="23.25" customHeight="1">
      <c r="A1112" s="589"/>
      <c r="B1112" s="63" t="s">
        <v>881</v>
      </c>
      <c r="F1112" s="397"/>
      <c r="H1112" s="397"/>
    </row>
    <row r="1113" spans="1:12" s="63" customFormat="1" ht="23.25" customHeight="1">
      <c r="A1113" s="602" t="s">
        <v>882</v>
      </c>
      <c r="F1113" s="397"/>
      <c r="H1113" s="397"/>
    </row>
    <row r="1114" spans="1:12" s="63" customFormat="1" ht="23.25" customHeight="1">
      <c r="A1114" s="602"/>
      <c r="B1114" s="63" t="s">
        <v>1514</v>
      </c>
      <c r="F1114" s="397"/>
      <c r="H1114" s="397"/>
    </row>
    <row r="1115" spans="1:12" s="63" customFormat="1" ht="23.25" customHeight="1">
      <c r="A1115" s="602" t="s">
        <v>1642</v>
      </c>
      <c r="F1115" s="397"/>
      <c r="H1115" s="397"/>
    </row>
    <row r="1116" spans="1:12" s="400" customFormat="1" ht="23.25" customHeight="1">
      <c r="A1116" s="400" t="s">
        <v>305</v>
      </c>
      <c r="G1116" s="395" t="s">
        <v>28</v>
      </c>
      <c r="H1116" s="401">
        <v>40000</v>
      </c>
      <c r="I1116" s="398" t="s">
        <v>30</v>
      </c>
      <c r="L1116" s="401"/>
    </row>
    <row r="1117" spans="1:12" s="63" customFormat="1" ht="24.75" customHeight="1">
      <c r="A1117" s="63" t="s">
        <v>889</v>
      </c>
      <c r="F1117" s="397"/>
      <c r="H1117" s="397"/>
    </row>
    <row r="1118" spans="1:12" s="63" customFormat="1" ht="24.75" customHeight="1">
      <c r="A1118" s="63" t="s">
        <v>1614</v>
      </c>
      <c r="F1118" s="397"/>
      <c r="H1118" s="397"/>
    </row>
    <row r="1119" spans="1:12">
      <c r="A1119" s="396"/>
      <c r="B1119" s="598" t="s">
        <v>1649</v>
      </c>
      <c r="C1119" s="396"/>
      <c r="D1119" s="396"/>
      <c r="E1119" s="396"/>
      <c r="F1119" s="396"/>
      <c r="H1119" s="397"/>
    </row>
    <row r="1120" spans="1:12">
      <c r="A1120" s="396"/>
      <c r="B1120" s="598" t="s">
        <v>1650</v>
      </c>
      <c r="C1120" s="396"/>
      <c r="D1120" s="396"/>
      <c r="E1120" s="396"/>
      <c r="F1120" s="396"/>
      <c r="H1120" s="397"/>
    </row>
    <row r="1121" spans="1:12">
      <c r="A1121" s="396"/>
      <c r="B1121" s="598" t="s">
        <v>1651</v>
      </c>
      <c r="C1121" s="396"/>
      <c r="D1121" s="396"/>
      <c r="E1121" s="396"/>
      <c r="F1121" s="396"/>
      <c r="H1121" s="397"/>
    </row>
    <row r="1122" spans="1:12">
      <c r="A1122" s="396"/>
      <c r="B1122" s="598" t="s">
        <v>1652</v>
      </c>
      <c r="C1122" s="396"/>
      <c r="D1122" s="396"/>
      <c r="E1122" s="396"/>
      <c r="F1122" s="396"/>
      <c r="H1122" s="397"/>
    </row>
    <row r="1123" spans="1:12">
      <c r="A1123" s="396" t="s">
        <v>1653</v>
      </c>
      <c r="B1123" s="598"/>
      <c r="C1123" s="396"/>
      <c r="D1123" s="396"/>
      <c r="E1123" s="396"/>
      <c r="F1123" s="396"/>
      <c r="H1123" s="397"/>
    </row>
    <row r="1124" spans="1:12" s="63" customFormat="1" ht="24.75" customHeight="1">
      <c r="A1124" s="572"/>
      <c r="B1124" s="404" t="s">
        <v>1591</v>
      </c>
      <c r="C1124" s="404"/>
      <c r="D1124" s="404"/>
      <c r="F1124" s="397"/>
      <c r="H1124" s="397"/>
    </row>
    <row r="1125" spans="1:12" s="63" customFormat="1" ht="24.75" customHeight="1">
      <c r="A1125" s="572"/>
      <c r="B1125" s="63" t="s">
        <v>1592</v>
      </c>
      <c r="F1125" s="397"/>
      <c r="H1125" s="397"/>
    </row>
    <row r="1126" spans="1:12" s="423" customFormat="1">
      <c r="A1126" s="423" t="s">
        <v>1654</v>
      </c>
      <c r="B1126" s="690"/>
      <c r="G1126" s="688"/>
      <c r="H1126" s="689"/>
      <c r="I1126" s="884"/>
      <c r="L1126" s="689"/>
    </row>
    <row r="1127" spans="1:12" s="63" customFormat="1" ht="24.75" customHeight="1">
      <c r="A1127" s="572"/>
      <c r="B1127" s="404" t="s">
        <v>1598</v>
      </c>
      <c r="C1127" s="404"/>
      <c r="D1127" s="404"/>
      <c r="F1127" s="397"/>
      <c r="H1127" s="397"/>
    </row>
    <row r="1128" spans="1:12" s="63" customFormat="1" ht="24.75" customHeight="1">
      <c r="A1128" s="572"/>
      <c r="B1128" s="63" t="s">
        <v>1625</v>
      </c>
      <c r="F1128" s="397"/>
      <c r="H1128" s="397"/>
    </row>
    <row r="1129" spans="1:12" s="423" customFormat="1">
      <c r="A1129" s="423" t="s">
        <v>2550</v>
      </c>
      <c r="B1129" s="690"/>
      <c r="G1129" s="688"/>
      <c r="H1129" s="689"/>
      <c r="I1129" s="884"/>
      <c r="L1129" s="689"/>
    </row>
    <row r="1130" spans="1:12" s="423" customFormat="1">
      <c r="A1130" s="880" t="s">
        <v>2551</v>
      </c>
      <c r="B1130" s="690"/>
      <c r="G1130" s="688"/>
      <c r="H1130" s="689"/>
      <c r="I1130" s="884"/>
      <c r="L1130" s="689"/>
    </row>
    <row r="1131" spans="1:12" s="423" customFormat="1">
      <c r="A1131" s="880" t="s">
        <v>2563</v>
      </c>
      <c r="B1131" s="690"/>
      <c r="G1131" s="688"/>
      <c r="H1131" s="689"/>
      <c r="I1131" s="884"/>
      <c r="L1131" s="689"/>
    </row>
    <row r="1132" spans="1:12" s="422" customFormat="1" ht="21.75">
      <c r="B1132" s="600" t="s">
        <v>1627</v>
      </c>
      <c r="G1132" s="872"/>
      <c r="H1132" s="876"/>
      <c r="I1132" s="879"/>
      <c r="L1132" s="876"/>
    </row>
    <row r="1133" spans="1:12" s="423" customFormat="1">
      <c r="B1133" s="690" t="s">
        <v>1628</v>
      </c>
      <c r="G1133" s="688"/>
      <c r="H1133" s="689"/>
      <c r="I1133" s="884"/>
      <c r="L1133" s="689"/>
    </row>
    <row r="1134" spans="1:12" s="423" customFormat="1">
      <c r="A1134" s="423" t="s">
        <v>1658</v>
      </c>
      <c r="B1134" s="690"/>
      <c r="G1134" s="688"/>
      <c r="H1134" s="689"/>
      <c r="I1134" s="884"/>
      <c r="L1134" s="689"/>
    </row>
    <row r="1135" spans="1:12">
      <c r="A1135" s="880" t="s">
        <v>1659</v>
      </c>
      <c r="B1135" s="396"/>
      <c r="C1135" s="396"/>
      <c r="D1135" s="396"/>
      <c r="E1135" s="396"/>
      <c r="F1135" s="396"/>
      <c r="H1135" s="397"/>
    </row>
    <row r="1136" spans="1:12">
      <c r="A1136" s="396" t="s">
        <v>1660</v>
      </c>
      <c r="B1136" s="598"/>
      <c r="C1136" s="396"/>
      <c r="D1136" s="396"/>
      <c r="E1136" s="396"/>
      <c r="F1136" s="396"/>
      <c r="H1136" s="397"/>
    </row>
    <row r="1137" spans="1:12">
      <c r="A1137" s="880" t="s">
        <v>1661</v>
      </c>
      <c r="B1137" s="598"/>
      <c r="C1137" s="396"/>
      <c r="D1137" s="396"/>
      <c r="E1137" s="396"/>
      <c r="F1137" s="396"/>
      <c r="H1137" s="397"/>
    </row>
    <row r="1138" spans="1:12">
      <c r="A1138" s="396" t="s">
        <v>1662</v>
      </c>
      <c r="B1138" s="598"/>
      <c r="C1138" s="396"/>
      <c r="D1138" s="396"/>
      <c r="E1138" s="396"/>
      <c r="F1138" s="396"/>
      <c r="H1138" s="397"/>
    </row>
    <row r="1139" spans="1:12" s="63" customFormat="1" ht="24.75" customHeight="1">
      <c r="A1139" s="572" t="s">
        <v>1663</v>
      </c>
      <c r="F1139" s="397"/>
      <c r="H1139" s="397"/>
    </row>
    <row r="1140" spans="1:12" s="63" customFormat="1" ht="21" customHeight="1">
      <c r="A1140" s="589"/>
      <c r="B1140" s="589" t="s">
        <v>1022</v>
      </c>
      <c r="F1140" s="397"/>
      <c r="H1140" s="397"/>
    </row>
    <row r="1141" spans="1:12" s="63" customFormat="1" ht="21.75" customHeight="1">
      <c r="A1141" s="589" t="s">
        <v>1023</v>
      </c>
      <c r="F1141" s="397"/>
      <c r="H1141" s="397"/>
    </row>
    <row r="1142" spans="1:12" s="63" customFormat="1" ht="23.25" customHeight="1">
      <c r="A1142" s="589"/>
      <c r="B1142" s="63" t="s">
        <v>881</v>
      </c>
      <c r="F1142" s="397"/>
      <c r="H1142" s="397"/>
    </row>
    <row r="1143" spans="1:12" s="63" customFormat="1" ht="23.25" customHeight="1">
      <c r="A1143" s="602" t="s">
        <v>882</v>
      </c>
      <c r="F1143" s="397"/>
      <c r="H1143" s="397"/>
    </row>
    <row r="1144" spans="1:12" s="63" customFormat="1" ht="4.5" customHeight="1">
      <c r="D1144" s="57"/>
      <c r="F1144" s="397"/>
      <c r="H1144" s="397"/>
    </row>
    <row r="1145" spans="1:12" ht="21.75" customHeight="1">
      <c r="A1145" s="404" t="s">
        <v>207</v>
      </c>
      <c r="B1145" s="404"/>
      <c r="C1145" s="404"/>
      <c r="D1145" s="396"/>
      <c r="E1145" s="396"/>
      <c r="F1145" s="396"/>
      <c r="H1145" s="397"/>
    </row>
    <row r="1146" spans="1:12" s="400" customFormat="1" ht="21" customHeight="1">
      <c r="A1146" s="400" t="s">
        <v>21</v>
      </c>
      <c r="G1146" s="395" t="s">
        <v>1</v>
      </c>
      <c r="H1146" s="401">
        <f>SUM(H1147,H1156)</f>
        <v>250000</v>
      </c>
      <c r="I1146" s="398" t="s">
        <v>30</v>
      </c>
      <c r="L1146" s="401"/>
    </row>
    <row r="1147" spans="1:12" s="400" customFormat="1" ht="22.5" customHeight="1">
      <c r="A1147" s="400" t="s">
        <v>578</v>
      </c>
      <c r="G1147" s="395" t="s">
        <v>28</v>
      </c>
      <c r="H1147" s="401">
        <v>160000</v>
      </c>
      <c r="I1147" s="398" t="s">
        <v>30</v>
      </c>
      <c r="L1147" s="401"/>
    </row>
    <row r="1148" spans="1:12" s="63" customFormat="1" ht="22.5" customHeight="1">
      <c r="A1148" s="63" t="s">
        <v>287</v>
      </c>
      <c r="B1148" s="404"/>
      <c r="G1148" s="57"/>
      <c r="H1148" s="397"/>
    </row>
    <row r="1149" spans="1:12" s="63" customFormat="1" ht="24.75" customHeight="1">
      <c r="A1149" s="572" t="s">
        <v>1663</v>
      </c>
      <c r="F1149" s="397"/>
      <c r="H1149" s="397"/>
    </row>
    <row r="1150" spans="1:12" s="63" customFormat="1" ht="23.25" customHeight="1">
      <c r="B1150" s="63" t="s">
        <v>1670</v>
      </c>
      <c r="H1150" s="397"/>
    </row>
    <row r="1151" spans="1:12" s="63" customFormat="1" ht="23.25" customHeight="1">
      <c r="A1151" s="63" t="s">
        <v>1513</v>
      </c>
      <c r="H1151" s="397"/>
    </row>
    <row r="1152" spans="1:12" s="63" customFormat="1" ht="23.25" customHeight="1">
      <c r="B1152" s="63" t="s">
        <v>1671</v>
      </c>
      <c r="H1152" s="397"/>
    </row>
    <row r="1153" spans="1:12" s="63" customFormat="1" ht="23.25" customHeight="1">
      <c r="B1153" s="63" t="s">
        <v>1672</v>
      </c>
      <c r="H1153" s="397"/>
    </row>
    <row r="1154" spans="1:12" s="63" customFormat="1" ht="23.25" customHeight="1">
      <c r="A1154" s="63" t="s">
        <v>1673</v>
      </c>
      <c r="B1154" s="404"/>
      <c r="H1154" s="397"/>
    </row>
    <row r="1155" spans="1:12" s="63" customFormat="1" ht="23.25" customHeight="1">
      <c r="B1155" s="63" t="s">
        <v>1674</v>
      </c>
      <c r="H1155" s="397"/>
    </row>
    <row r="1156" spans="1:12" s="400" customFormat="1" ht="24" customHeight="1">
      <c r="A1156" s="400" t="s">
        <v>579</v>
      </c>
      <c r="G1156" s="395" t="s">
        <v>28</v>
      </c>
      <c r="H1156" s="401">
        <v>90000</v>
      </c>
      <c r="I1156" s="398" t="s">
        <v>30</v>
      </c>
      <c r="L1156" s="401"/>
    </row>
    <row r="1157" spans="1:12" s="63" customFormat="1" ht="24.75" customHeight="1">
      <c r="A1157" s="63" t="s">
        <v>286</v>
      </c>
      <c r="B1157" s="404"/>
      <c r="G1157" s="57"/>
      <c r="H1157" s="397"/>
    </row>
    <row r="1158" spans="1:12" s="63" customFormat="1" ht="24.75" customHeight="1">
      <c r="A1158" s="429" t="s">
        <v>1663</v>
      </c>
      <c r="F1158" s="397"/>
      <c r="H1158" s="397"/>
    </row>
    <row r="1159" spans="1:12" s="63" customFormat="1" ht="23.25" customHeight="1">
      <c r="B1159" s="63" t="s">
        <v>1670</v>
      </c>
      <c r="H1159" s="397"/>
    </row>
    <row r="1160" spans="1:12" s="63" customFormat="1" ht="23.25" customHeight="1">
      <c r="A1160" s="63" t="s">
        <v>1513</v>
      </c>
      <c r="H1160" s="397"/>
    </row>
    <row r="1161" spans="1:12" s="63" customFormat="1" ht="23.25" customHeight="1">
      <c r="B1161" s="63" t="s">
        <v>1671</v>
      </c>
      <c r="H1161" s="397"/>
    </row>
    <row r="1162" spans="1:12" s="63" customFormat="1" ht="23.25" customHeight="1">
      <c r="B1162" s="63" t="s">
        <v>1672</v>
      </c>
      <c r="H1162" s="397"/>
    </row>
    <row r="1163" spans="1:12" s="63" customFormat="1" ht="23.25" customHeight="1">
      <c r="A1163" s="63" t="s">
        <v>1673</v>
      </c>
      <c r="B1163" s="404"/>
      <c r="H1163" s="397"/>
    </row>
    <row r="1164" spans="1:12" s="63" customFormat="1" ht="23.25" customHeight="1">
      <c r="B1164" s="63" t="s">
        <v>1674</v>
      </c>
      <c r="H1164" s="397"/>
    </row>
    <row r="1165" spans="1:12" ht="23.25" customHeight="1">
      <c r="A1165" s="400" t="s">
        <v>77</v>
      </c>
      <c r="B1165" s="396"/>
      <c r="C1165" s="396"/>
      <c r="D1165" s="396"/>
      <c r="E1165" s="396"/>
      <c r="F1165" s="396"/>
      <c r="G1165" s="395" t="s">
        <v>1</v>
      </c>
      <c r="H1165" s="401">
        <f>SUM(H1167)</f>
        <v>39000</v>
      </c>
      <c r="I1165" s="398" t="s">
        <v>30</v>
      </c>
    </row>
    <row r="1166" spans="1:12" ht="23.25" customHeight="1">
      <c r="A1166" s="400" t="s">
        <v>658</v>
      </c>
      <c r="B1166" s="396"/>
      <c r="C1166" s="396"/>
      <c r="D1166" s="396"/>
      <c r="E1166" s="396"/>
      <c r="F1166" s="396"/>
      <c r="G1166" s="395"/>
      <c r="H1166" s="401"/>
      <c r="I1166" s="398"/>
    </row>
    <row r="1167" spans="1:12" s="400" customFormat="1" ht="23.25" customHeight="1">
      <c r="A1167" s="400" t="s">
        <v>0</v>
      </c>
      <c r="G1167" s="395" t="s">
        <v>1</v>
      </c>
      <c r="H1167" s="401">
        <f>SUM(H1168,H1173)</f>
        <v>39000</v>
      </c>
      <c r="I1167" s="398" t="s">
        <v>30</v>
      </c>
      <c r="L1167" s="401"/>
    </row>
    <row r="1168" spans="1:12" s="400" customFormat="1" ht="23.25" customHeight="1">
      <c r="A1168" s="400" t="s">
        <v>260</v>
      </c>
      <c r="G1168" s="395" t="s">
        <v>1345</v>
      </c>
      <c r="H1168" s="401">
        <f>SUM(H1169)</f>
        <v>10000</v>
      </c>
      <c r="I1168" s="398" t="s">
        <v>30</v>
      </c>
      <c r="L1168" s="401"/>
    </row>
    <row r="1169" spans="1:12" s="400" customFormat="1" ht="23.25" customHeight="1">
      <c r="B1169" s="400" t="s">
        <v>2383</v>
      </c>
      <c r="G1169" s="883" t="s">
        <v>1346</v>
      </c>
      <c r="H1169" s="401">
        <v>10000</v>
      </c>
      <c r="I1169" s="398" t="s">
        <v>30</v>
      </c>
      <c r="L1169" s="401"/>
    </row>
    <row r="1170" spans="1:12" ht="23.25" customHeight="1">
      <c r="A1170" s="396" t="s">
        <v>1734</v>
      </c>
      <c r="B1170" s="396"/>
      <c r="C1170" s="396"/>
      <c r="D1170" s="396"/>
      <c r="E1170" s="396"/>
      <c r="F1170" s="396"/>
      <c r="H1170" s="397"/>
    </row>
    <row r="1171" spans="1:12" s="598" customFormat="1" ht="23.25" customHeight="1">
      <c r="A1171" s="768" t="s">
        <v>1678</v>
      </c>
      <c r="F1171" s="694"/>
      <c r="G1171" s="595"/>
      <c r="H1171" s="595"/>
      <c r="I1171" s="599"/>
      <c r="L1171" s="595"/>
    </row>
    <row r="1172" spans="1:12" s="400" customFormat="1" ht="23.25" customHeight="1">
      <c r="A1172" s="576" t="s">
        <v>1735</v>
      </c>
      <c r="G1172" s="395"/>
      <c r="H1172" s="401"/>
      <c r="I1172" s="398"/>
      <c r="L1172" s="401"/>
    </row>
    <row r="1173" spans="1:12" s="400" customFormat="1" ht="23.25" customHeight="1">
      <c r="A1173" s="400" t="s">
        <v>1736</v>
      </c>
      <c r="G1173" s="883" t="s">
        <v>1345</v>
      </c>
      <c r="H1173" s="401">
        <f>SUM(H1175)</f>
        <v>29000</v>
      </c>
      <c r="I1173" s="398" t="s">
        <v>30</v>
      </c>
      <c r="L1173" s="401"/>
    </row>
    <row r="1174" spans="1:12" s="400" customFormat="1" ht="23.25" customHeight="1">
      <c r="B1174" s="400" t="s">
        <v>2348</v>
      </c>
      <c r="G1174" s="883"/>
      <c r="H1174" s="401"/>
      <c r="I1174" s="398"/>
      <c r="L1174" s="401"/>
    </row>
    <row r="1175" spans="1:12" s="400" customFormat="1" ht="23.25" customHeight="1">
      <c r="G1175" s="883" t="s">
        <v>28</v>
      </c>
      <c r="H1175" s="401">
        <v>29000</v>
      </c>
      <c r="I1175" s="398" t="s">
        <v>30</v>
      </c>
      <c r="L1175" s="401"/>
    </row>
    <row r="1176" spans="1:12" ht="23.25" customHeight="1">
      <c r="A1176" s="396" t="s">
        <v>1739</v>
      </c>
      <c r="B1176" s="396"/>
      <c r="C1176" s="396"/>
      <c r="D1176" s="396"/>
      <c r="E1176" s="396"/>
      <c r="F1176" s="396"/>
      <c r="H1176" s="397"/>
    </row>
    <row r="1177" spans="1:12" ht="23.25" customHeight="1">
      <c r="A1177" s="396" t="s">
        <v>1737</v>
      </c>
      <c r="B1177" s="396"/>
      <c r="C1177" s="396"/>
      <c r="D1177" s="396"/>
      <c r="E1177" s="396"/>
      <c r="F1177" s="396"/>
      <c r="H1177" s="397"/>
    </row>
    <row r="1178" spans="1:12" ht="23.25" customHeight="1">
      <c r="A1178" s="396" t="s">
        <v>1695</v>
      </c>
      <c r="B1178" s="396"/>
      <c r="C1178" s="396"/>
      <c r="D1178" s="396"/>
      <c r="E1178" s="396"/>
      <c r="F1178" s="396"/>
      <c r="H1178" s="397"/>
    </row>
    <row r="1179" spans="1:12" ht="23.25" customHeight="1">
      <c r="A1179" s="396"/>
      <c r="B1179" s="396" t="s">
        <v>1740</v>
      </c>
      <c r="C1179" s="396"/>
      <c r="D1179" s="396"/>
      <c r="E1179" s="396"/>
      <c r="F1179" s="396"/>
      <c r="H1179" s="397"/>
    </row>
    <row r="1180" spans="1:12" ht="23.25" customHeight="1">
      <c r="A1180" s="396"/>
      <c r="B1180" s="396" t="s">
        <v>1741</v>
      </c>
      <c r="C1180" s="396"/>
      <c r="D1180" s="396"/>
      <c r="E1180" s="396"/>
      <c r="F1180" s="396"/>
      <c r="H1180" s="397"/>
    </row>
    <row r="1181" spans="1:12" ht="23.25" customHeight="1">
      <c r="A1181" s="396"/>
      <c r="B1181" s="396" t="s">
        <v>1742</v>
      </c>
      <c r="C1181" s="396"/>
      <c r="D1181" s="396"/>
      <c r="E1181" s="396"/>
      <c r="F1181" s="396"/>
      <c r="H1181" s="397"/>
    </row>
    <row r="1182" spans="1:12" ht="23.25" customHeight="1">
      <c r="A1182" s="396"/>
      <c r="B1182" s="396" t="s">
        <v>1743</v>
      </c>
      <c r="C1182" s="396"/>
      <c r="D1182" s="396"/>
      <c r="E1182" s="396"/>
      <c r="F1182" s="396"/>
      <c r="H1182" s="397"/>
    </row>
    <row r="1183" spans="1:12" ht="23.25" customHeight="1">
      <c r="A1183" s="396"/>
      <c r="B1183" s="396" t="s">
        <v>1744</v>
      </c>
      <c r="C1183" s="396"/>
      <c r="D1183" s="396"/>
      <c r="E1183" s="396"/>
      <c r="F1183" s="396"/>
      <c r="H1183" s="397"/>
    </row>
    <row r="1184" spans="1:12" ht="23.25" customHeight="1">
      <c r="A1184" s="396"/>
      <c r="B1184" s="396" t="s">
        <v>1745</v>
      </c>
      <c r="C1184" s="396"/>
      <c r="D1184" s="396"/>
      <c r="E1184" s="396"/>
      <c r="F1184" s="396"/>
      <c r="H1184" s="397"/>
    </row>
    <row r="1185" spans="1:12" s="576" customFormat="1" ht="23.25" customHeight="1">
      <c r="A1185" s="576" t="s">
        <v>1738</v>
      </c>
      <c r="G1185" s="770"/>
      <c r="H1185" s="771"/>
      <c r="I1185" s="636"/>
      <c r="L1185" s="771"/>
    </row>
    <row r="1186" spans="1:12" s="404" customFormat="1" ht="22.5" customHeight="1">
      <c r="A1186" s="429" t="s">
        <v>1746</v>
      </c>
      <c r="F1186" s="401"/>
      <c r="H1186" s="401"/>
    </row>
    <row r="1187" spans="1:12" s="418" customFormat="1" ht="24" customHeight="1">
      <c r="A1187" s="63"/>
      <c r="B1187" s="63" t="s">
        <v>1526</v>
      </c>
      <c r="C1187" s="63"/>
      <c r="D1187" s="63"/>
      <c r="E1187" s="405"/>
      <c r="F1187" s="401"/>
      <c r="G1187" s="404"/>
      <c r="H1187" s="397"/>
      <c r="I1187" s="63"/>
    </row>
    <row r="1188" spans="1:12" s="63" customFormat="1" ht="23.25" customHeight="1">
      <c r="B1188" s="63" t="s">
        <v>846</v>
      </c>
      <c r="E1188" s="410"/>
      <c r="F1188" s="397"/>
      <c r="H1188" s="397"/>
    </row>
    <row r="1189" spans="1:12" s="63" customFormat="1" ht="19.5" customHeight="1">
      <c r="B1189" s="520" t="s">
        <v>1583</v>
      </c>
      <c r="F1189" s="397"/>
      <c r="H1189" s="397"/>
    </row>
    <row r="1190" spans="1:12" s="63" customFormat="1" ht="23.25" customHeight="1">
      <c r="A1190" s="63" t="s">
        <v>1513</v>
      </c>
      <c r="F1190" s="397"/>
      <c r="H1190" s="397"/>
    </row>
    <row r="1191" spans="1:12" s="63" customFormat="1" ht="23.25" customHeight="1">
      <c r="B1191" s="63" t="s">
        <v>1584</v>
      </c>
      <c r="F1191" s="397"/>
      <c r="H1191" s="397"/>
    </row>
    <row r="1192" spans="1:12" s="63" customFormat="1" ht="23.25" customHeight="1">
      <c r="A1192" s="63" t="s">
        <v>1585</v>
      </c>
      <c r="F1192" s="397"/>
      <c r="H1192" s="397"/>
    </row>
    <row r="1193" spans="1:12" s="63" customFormat="1" ht="23.25" customHeight="1">
      <c r="B1193" s="63" t="s">
        <v>1586</v>
      </c>
      <c r="F1193" s="397"/>
      <c r="H1193" s="397"/>
    </row>
    <row r="1194" spans="1:12" s="63" customFormat="1" ht="23.25" customHeight="1">
      <c r="A1194" s="63" t="s">
        <v>1587</v>
      </c>
      <c r="F1194" s="397"/>
      <c r="H1194" s="397"/>
    </row>
    <row r="1195" spans="1:12" s="63" customFormat="1" ht="23.25" customHeight="1">
      <c r="B1195" s="63" t="s">
        <v>1588</v>
      </c>
      <c r="F1195" s="397"/>
      <c r="H1195" s="397"/>
    </row>
    <row r="1196" spans="1:12" s="63" customFormat="1" ht="23.25" customHeight="1">
      <c r="A1196" s="63" t="s">
        <v>1515</v>
      </c>
      <c r="F1196" s="397"/>
      <c r="H1196" s="397"/>
    </row>
    <row r="1197" spans="1:12">
      <c r="A1197" s="396"/>
      <c r="B1197" s="396"/>
      <c r="C1197" s="396"/>
      <c r="D1197" s="396"/>
      <c r="E1197" s="396"/>
      <c r="F1197" s="407"/>
      <c r="H1197" s="397"/>
    </row>
    <row r="1198" spans="1:12">
      <c r="A1198" s="396"/>
      <c r="B1198" s="396"/>
      <c r="C1198" s="419"/>
      <c r="D1198" s="396"/>
      <c r="E1198" s="396"/>
      <c r="F1198" s="407"/>
      <c r="G1198" s="412"/>
      <c r="H1198" s="406"/>
    </row>
    <row r="1199" spans="1:12">
      <c r="A1199" s="396"/>
      <c r="B1199" s="396"/>
      <c r="C1199" s="419"/>
      <c r="D1199" s="396"/>
      <c r="E1199" s="396"/>
      <c r="F1199" s="407"/>
      <c r="G1199" s="412"/>
      <c r="H1199" s="406"/>
    </row>
    <row r="1200" spans="1:12">
      <c r="A1200" s="396"/>
      <c r="B1200" s="416"/>
      <c r="C1200" s="419"/>
      <c r="D1200" s="396"/>
      <c r="E1200" s="396"/>
      <c r="F1200" s="407"/>
      <c r="G1200" s="412"/>
      <c r="H1200" s="406"/>
    </row>
    <row r="1201" spans="1:8" ht="21.75" customHeight="1">
      <c r="A1201" s="396"/>
      <c r="B1201" s="420"/>
      <c r="C1201" s="396"/>
      <c r="D1201" s="396"/>
      <c r="E1201" s="396"/>
      <c r="F1201" s="396"/>
      <c r="G1201" s="412"/>
      <c r="H1201" s="397"/>
    </row>
    <row r="1202" spans="1:8" s="404" customFormat="1" ht="21" customHeight="1">
      <c r="E1202" s="405"/>
      <c r="F1202" s="401"/>
      <c r="G1202" s="405"/>
      <c r="H1202" s="401"/>
    </row>
    <row r="1203" spans="1:8" s="63" customFormat="1" ht="21" customHeight="1">
      <c r="C1203" s="410"/>
      <c r="D1203" s="397"/>
      <c r="F1203" s="397"/>
      <c r="H1203" s="421"/>
    </row>
  </sheetData>
  <mergeCells count="5">
    <mergeCell ref="A1:I1"/>
    <mergeCell ref="A2:I2"/>
    <mergeCell ref="A3:I3"/>
    <mergeCell ref="A4:I4"/>
    <mergeCell ref="B730:D730"/>
  </mergeCells>
  <pageMargins left="1.1811023622047245" right="0.19685039370078741" top="0.78740157480314965" bottom="0.39370078740157483" header="0.31496062992125984" footer="0.31496062992125984"/>
  <pageSetup paperSize="9" scale="98" firstPageNumber="84" orientation="portrait" useFirstPageNumber="1" r:id="rId1"/>
  <headerFooter>
    <oddHeader>&amp;C&amp;R&amp;16&amp;P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247"/>
  <sheetViews>
    <sheetView view="pageBreakPreview" topLeftCell="A223" zoomScale="140" zoomScaleNormal="140" zoomScaleSheetLayoutView="140" workbookViewId="0">
      <selection activeCell="A127" sqref="A127"/>
    </sheetView>
  </sheetViews>
  <sheetFormatPr defaultRowHeight="23.25"/>
  <cols>
    <col min="1" max="7" width="9.140625" style="57"/>
    <col min="8" max="8" width="16.42578125" style="57" customWidth="1"/>
    <col min="9" max="9" width="15.140625" style="57" customWidth="1"/>
    <col min="10" max="10" width="10.42578125" style="57" customWidth="1"/>
    <col min="11" max="16384" width="9.140625" style="57"/>
  </cols>
  <sheetData>
    <row r="1" spans="1:12" s="400" customFormat="1" ht="21.75">
      <c r="A1" s="400" t="s">
        <v>59</v>
      </c>
      <c r="G1" s="947"/>
      <c r="H1" s="401">
        <f>SUM(H2,H84)</f>
        <v>1519430</v>
      </c>
      <c r="I1" s="398" t="s">
        <v>30</v>
      </c>
      <c r="L1" s="401"/>
    </row>
    <row r="2" spans="1:12" s="396" customFormat="1">
      <c r="A2" s="400" t="s">
        <v>78</v>
      </c>
      <c r="E2" s="400"/>
      <c r="G2" s="947" t="s">
        <v>1</v>
      </c>
      <c r="H2" s="401">
        <f>SUM(H4,H42)</f>
        <v>1191030</v>
      </c>
      <c r="I2" s="398" t="s">
        <v>30</v>
      </c>
      <c r="L2" s="397"/>
    </row>
    <row r="3" spans="1:12" s="396" customFormat="1">
      <c r="A3" s="400" t="s">
        <v>389</v>
      </c>
      <c r="E3" s="400"/>
      <c r="G3" s="947"/>
      <c r="H3" s="401"/>
      <c r="I3" s="398"/>
      <c r="L3" s="397"/>
    </row>
    <row r="4" spans="1:12" s="396" customFormat="1">
      <c r="A4" s="400" t="s">
        <v>54</v>
      </c>
      <c r="E4" s="400"/>
      <c r="G4" s="947" t="s">
        <v>1</v>
      </c>
      <c r="H4" s="401">
        <f>SUM(H5)</f>
        <v>655920</v>
      </c>
      <c r="I4" s="398" t="s">
        <v>30</v>
      </c>
      <c r="L4" s="397"/>
    </row>
    <row r="5" spans="1:12" s="396" customFormat="1">
      <c r="A5" s="400" t="s">
        <v>96</v>
      </c>
      <c r="B5" s="400"/>
      <c r="C5" s="400"/>
      <c r="D5" s="400"/>
      <c r="E5" s="400"/>
      <c r="F5" s="400"/>
      <c r="G5" s="947" t="s">
        <v>1</v>
      </c>
      <c r="H5" s="401">
        <f>SUM(H6,H22)</f>
        <v>655920</v>
      </c>
      <c r="I5" s="398" t="s">
        <v>97</v>
      </c>
      <c r="L5" s="397"/>
    </row>
    <row r="6" spans="1:12" s="396" customFormat="1">
      <c r="A6" s="400" t="s">
        <v>303</v>
      </c>
      <c r="G6" s="947" t="s">
        <v>28</v>
      </c>
      <c r="H6" s="401">
        <f>SUM([7]แผนงานรักษาความสงบภายใน!$E$11)</f>
        <v>216720</v>
      </c>
      <c r="I6" s="398" t="s">
        <v>97</v>
      </c>
      <c r="L6" s="397"/>
    </row>
    <row r="7" spans="1:12" s="396" customFormat="1" ht="23.25" customHeight="1">
      <c r="A7" s="598" t="s">
        <v>2180</v>
      </c>
      <c r="F7" s="406"/>
      <c r="G7" s="397"/>
      <c r="H7" s="402"/>
      <c r="I7" s="402"/>
      <c r="L7" s="397"/>
    </row>
    <row r="8" spans="1:12" s="396" customFormat="1">
      <c r="A8" s="598" t="s">
        <v>2181</v>
      </c>
      <c r="E8" s="947"/>
      <c r="F8" s="406"/>
      <c r="G8" s="397"/>
      <c r="H8" s="402"/>
      <c r="I8" s="402"/>
      <c r="L8" s="397"/>
    </row>
    <row r="9" spans="1:12" s="396" customFormat="1">
      <c r="A9" s="598"/>
      <c r="B9" s="396" t="s">
        <v>1747</v>
      </c>
      <c r="E9" s="947"/>
      <c r="F9" s="406"/>
      <c r="G9" s="397"/>
      <c r="H9" s="402"/>
      <c r="I9" s="402"/>
      <c r="L9" s="397"/>
    </row>
    <row r="10" spans="1:12" s="422" customFormat="1" ht="21.75">
      <c r="A10" s="422" t="s">
        <v>1493</v>
      </c>
      <c r="E10" s="872"/>
      <c r="F10" s="872"/>
      <c r="G10" s="876"/>
      <c r="H10" s="879"/>
      <c r="I10" s="879"/>
      <c r="L10" s="876"/>
    </row>
    <row r="11" spans="1:12" s="396" customFormat="1" ht="23.25" customHeight="1">
      <c r="A11" s="598"/>
      <c r="B11" s="699" t="s">
        <v>1407</v>
      </c>
      <c r="E11" s="947"/>
      <c r="F11" s="406"/>
      <c r="G11" s="397"/>
      <c r="H11" s="402"/>
      <c r="I11" s="402"/>
      <c r="L11" s="397"/>
    </row>
    <row r="12" spans="1:12" s="396" customFormat="1" ht="24.75" customHeight="1">
      <c r="A12" s="598"/>
      <c r="B12" s="699" t="s">
        <v>1408</v>
      </c>
      <c r="E12" s="947"/>
      <c r="F12" s="406"/>
      <c r="G12" s="397"/>
      <c r="H12" s="402"/>
      <c r="I12" s="402"/>
      <c r="L12" s="397"/>
    </row>
    <row r="13" spans="1:12" s="396" customFormat="1" ht="24" customHeight="1">
      <c r="A13" s="598"/>
      <c r="B13" s="699" t="s">
        <v>2182</v>
      </c>
      <c r="E13" s="947"/>
      <c r="F13" s="406"/>
      <c r="G13" s="397"/>
      <c r="H13" s="402"/>
      <c r="I13" s="402"/>
      <c r="L13" s="397"/>
    </row>
    <row r="14" spans="1:12" s="396" customFormat="1" ht="24.75" customHeight="1">
      <c r="A14" s="956" t="s">
        <v>2183</v>
      </c>
      <c r="B14" s="598"/>
      <c r="E14" s="947"/>
      <c r="F14" s="406"/>
      <c r="G14" s="397"/>
      <c r="H14" s="402"/>
      <c r="I14" s="402"/>
      <c r="L14" s="397"/>
    </row>
    <row r="15" spans="1:12" s="396" customFormat="1" ht="24.75" customHeight="1">
      <c r="A15" s="598"/>
      <c r="B15" s="693" t="s">
        <v>2162</v>
      </c>
      <c r="E15" s="947"/>
      <c r="F15" s="406"/>
      <c r="G15" s="397"/>
      <c r="H15" s="402"/>
      <c r="I15" s="402"/>
      <c r="L15" s="397"/>
    </row>
    <row r="16" spans="1:12" s="396" customFormat="1" ht="25.5" customHeight="1">
      <c r="A16" s="699" t="s">
        <v>2184</v>
      </c>
      <c r="E16" s="947"/>
      <c r="F16" s="406"/>
      <c r="G16" s="397"/>
      <c r="H16" s="402"/>
      <c r="I16" s="402"/>
      <c r="L16" s="397"/>
    </row>
    <row r="17" spans="1:12" s="396" customFormat="1" ht="24.75" customHeight="1">
      <c r="A17" s="699" t="s">
        <v>2185</v>
      </c>
      <c r="E17" s="947"/>
      <c r="F17" s="406"/>
      <c r="G17" s="397"/>
      <c r="H17" s="402"/>
      <c r="I17" s="402"/>
      <c r="L17" s="397"/>
    </row>
    <row r="18" spans="1:12" s="396" customFormat="1" ht="24.75" customHeight="1">
      <c r="A18" s="699" t="s">
        <v>2186</v>
      </c>
      <c r="E18" s="947"/>
      <c r="F18" s="406"/>
      <c r="G18" s="397"/>
      <c r="H18" s="402"/>
      <c r="I18" s="402"/>
      <c r="L18" s="397"/>
    </row>
    <row r="19" spans="1:12" s="396" customFormat="1" ht="21.75" customHeight="1">
      <c r="A19" s="598"/>
      <c r="B19" s="599" t="s">
        <v>2187</v>
      </c>
      <c r="E19" s="947"/>
      <c r="F19" s="406"/>
      <c r="G19" s="397"/>
      <c r="H19" s="402"/>
      <c r="I19" s="402"/>
      <c r="L19" s="397"/>
    </row>
    <row r="20" spans="1:12" s="396" customFormat="1" ht="21" customHeight="1">
      <c r="A20" s="598" t="s">
        <v>2189</v>
      </c>
      <c r="E20" s="947"/>
      <c r="F20" s="406"/>
      <c r="G20" s="397"/>
      <c r="H20" s="402"/>
      <c r="I20" s="402"/>
      <c r="L20" s="397"/>
    </row>
    <row r="21" spans="1:12" s="396" customFormat="1" ht="21" customHeight="1">
      <c r="A21" s="598" t="s">
        <v>2190</v>
      </c>
      <c r="E21" s="947"/>
      <c r="F21" s="406"/>
      <c r="G21" s="397"/>
      <c r="H21" s="402"/>
      <c r="I21" s="402"/>
      <c r="L21" s="397"/>
    </row>
    <row r="22" spans="1:12" s="396" customFormat="1">
      <c r="A22" s="404" t="s">
        <v>561</v>
      </c>
      <c r="B22" s="404"/>
      <c r="C22" s="404"/>
      <c r="D22" s="63"/>
      <c r="E22" s="397"/>
      <c r="F22" s="63"/>
      <c r="G22" s="401" t="s">
        <v>28</v>
      </c>
      <c r="H22" s="401">
        <f>SUM([7]แผนงานรักษาความสงบภายใน!$E$15)</f>
        <v>439200</v>
      </c>
      <c r="I22" s="404" t="s">
        <v>30</v>
      </c>
      <c r="K22" s="397"/>
      <c r="L22" s="397"/>
    </row>
    <row r="23" spans="1:12">
      <c r="A23" s="57" t="s">
        <v>2191</v>
      </c>
      <c r="F23" s="56"/>
    </row>
    <row r="24" spans="1:12">
      <c r="A24" s="57" t="s">
        <v>2188</v>
      </c>
      <c r="F24" s="56"/>
    </row>
    <row r="25" spans="1:12" s="396" customFormat="1">
      <c r="A25" s="598"/>
      <c r="B25" s="396" t="s">
        <v>1748</v>
      </c>
      <c r="E25" s="947"/>
      <c r="F25" s="406"/>
      <c r="G25" s="397"/>
      <c r="H25" s="402"/>
      <c r="I25" s="402"/>
      <c r="L25" s="397"/>
    </row>
    <row r="26" spans="1:12" s="422" customFormat="1" ht="21.75">
      <c r="A26" s="422" t="s">
        <v>1493</v>
      </c>
      <c r="E26" s="872"/>
      <c r="F26" s="872"/>
      <c r="G26" s="876"/>
      <c r="H26" s="879"/>
      <c r="I26" s="879"/>
      <c r="L26" s="876"/>
    </row>
    <row r="27" spans="1:12" s="396" customFormat="1" ht="23.25" customHeight="1">
      <c r="A27" s="598"/>
      <c r="B27" s="699" t="s">
        <v>1407</v>
      </c>
      <c r="E27" s="947"/>
      <c r="F27" s="406"/>
      <c r="G27" s="397"/>
      <c r="H27" s="402"/>
      <c r="I27" s="402"/>
      <c r="L27" s="397"/>
    </row>
    <row r="28" spans="1:12" s="396" customFormat="1" ht="24.75" customHeight="1">
      <c r="A28" s="598"/>
      <c r="B28" s="699" t="s">
        <v>1408</v>
      </c>
      <c r="E28" s="947"/>
      <c r="F28" s="406"/>
      <c r="G28" s="397"/>
      <c r="H28" s="402"/>
      <c r="I28" s="402"/>
      <c r="L28" s="397"/>
    </row>
    <row r="29" spans="1:12" s="396" customFormat="1" ht="24" customHeight="1">
      <c r="A29" s="598"/>
      <c r="B29" s="699" t="s">
        <v>2182</v>
      </c>
      <c r="E29" s="947"/>
      <c r="F29" s="406"/>
      <c r="G29" s="397"/>
      <c r="H29" s="402"/>
      <c r="I29" s="402"/>
      <c r="L29" s="397"/>
    </row>
    <row r="30" spans="1:12" s="396" customFormat="1" ht="24.75" customHeight="1">
      <c r="A30" s="956" t="s">
        <v>2183</v>
      </c>
      <c r="B30" s="598"/>
      <c r="E30" s="947"/>
      <c r="F30" s="406"/>
      <c r="G30" s="397"/>
      <c r="H30" s="402"/>
      <c r="I30" s="402"/>
      <c r="L30" s="397"/>
    </row>
    <row r="31" spans="1:12" s="396" customFormat="1" ht="24.75" customHeight="1">
      <c r="A31" s="956"/>
      <c r="B31" s="598"/>
      <c r="E31" s="947"/>
      <c r="F31" s="406"/>
      <c r="G31" s="397"/>
      <c r="H31" s="402"/>
      <c r="I31" s="402"/>
      <c r="L31" s="397"/>
    </row>
    <row r="32" spans="1:12" s="396" customFormat="1" ht="24.75" customHeight="1">
      <c r="A32" s="956"/>
      <c r="B32" s="598"/>
      <c r="E32" s="947"/>
      <c r="F32" s="406"/>
      <c r="G32" s="397"/>
      <c r="H32" s="402"/>
      <c r="I32" s="402"/>
      <c r="L32" s="397"/>
    </row>
    <row r="33" spans="1:12" s="396" customFormat="1" ht="24.75" customHeight="1">
      <c r="A33" s="956"/>
      <c r="B33" s="598"/>
      <c r="E33" s="947"/>
      <c r="F33" s="406"/>
      <c r="G33" s="397"/>
      <c r="H33" s="402"/>
      <c r="I33" s="402"/>
      <c r="L33" s="397"/>
    </row>
    <row r="34" spans="1:12" s="396" customFormat="1" ht="24.75" customHeight="1">
      <c r="A34" s="598"/>
      <c r="B34" s="693" t="s">
        <v>2162</v>
      </c>
      <c r="E34" s="947"/>
      <c r="F34" s="406"/>
      <c r="G34" s="397"/>
      <c r="H34" s="402"/>
      <c r="I34" s="402"/>
      <c r="L34" s="397"/>
    </row>
    <row r="35" spans="1:12" s="396" customFormat="1" ht="25.5" customHeight="1">
      <c r="A35" s="699" t="s">
        <v>2184</v>
      </c>
      <c r="E35" s="947"/>
      <c r="F35" s="406"/>
      <c r="G35" s="397"/>
      <c r="H35" s="402"/>
      <c r="I35" s="402"/>
      <c r="L35" s="397"/>
    </row>
    <row r="36" spans="1:12" s="396" customFormat="1" ht="24.75" customHeight="1">
      <c r="A36" s="699" t="s">
        <v>2185</v>
      </c>
      <c r="E36" s="947"/>
      <c r="F36" s="406"/>
      <c r="G36" s="397"/>
      <c r="H36" s="402"/>
      <c r="I36" s="402"/>
      <c r="L36" s="397"/>
    </row>
    <row r="37" spans="1:12" s="396" customFormat="1" ht="24.75" customHeight="1">
      <c r="A37" s="699" t="s">
        <v>2186</v>
      </c>
      <c r="E37" s="947"/>
      <c r="F37" s="406"/>
      <c r="G37" s="397"/>
      <c r="H37" s="402"/>
      <c r="I37" s="402"/>
      <c r="L37" s="397"/>
    </row>
    <row r="38" spans="1:12" s="396" customFormat="1" ht="21.75" customHeight="1">
      <c r="A38" s="598"/>
      <c r="B38" s="599" t="s">
        <v>2187</v>
      </c>
      <c r="E38" s="947"/>
      <c r="F38" s="406"/>
      <c r="G38" s="397"/>
      <c r="H38" s="402"/>
      <c r="I38" s="402"/>
      <c r="L38" s="397"/>
    </row>
    <row r="39" spans="1:12" s="396" customFormat="1" ht="21" customHeight="1">
      <c r="A39" s="598" t="s">
        <v>2189</v>
      </c>
      <c r="E39" s="947"/>
      <c r="F39" s="406"/>
      <c r="G39" s="397"/>
      <c r="H39" s="402"/>
      <c r="I39" s="402"/>
      <c r="L39" s="397"/>
    </row>
    <row r="40" spans="1:12" s="396" customFormat="1" ht="21" customHeight="1">
      <c r="A40" s="598" t="s">
        <v>2190</v>
      </c>
      <c r="E40" s="947"/>
      <c r="F40" s="406"/>
      <c r="G40" s="397"/>
      <c r="H40" s="402"/>
      <c r="I40" s="402"/>
      <c r="L40" s="397"/>
    </row>
    <row r="41" spans="1:12" s="396" customFormat="1" ht="2.25" customHeight="1">
      <c r="A41" s="400"/>
      <c r="F41" s="406"/>
      <c r="G41" s="397"/>
      <c r="H41" s="397"/>
      <c r="I41" s="402"/>
      <c r="L41" s="397"/>
    </row>
    <row r="42" spans="1:12" s="400" customFormat="1" ht="21.75">
      <c r="A42" s="400" t="s">
        <v>132</v>
      </c>
      <c r="G42" s="947" t="s">
        <v>1</v>
      </c>
      <c r="H42" s="401">
        <f>SUM(H44,H73)</f>
        <v>535110</v>
      </c>
      <c r="I42" s="398" t="s">
        <v>97</v>
      </c>
      <c r="L42" s="401"/>
    </row>
    <row r="43" spans="1:12" s="400" customFormat="1" ht="21.75">
      <c r="A43" s="400" t="s">
        <v>390</v>
      </c>
      <c r="G43" s="947"/>
      <c r="H43" s="401"/>
      <c r="I43" s="398"/>
      <c r="L43" s="401"/>
    </row>
    <row r="44" spans="1:12" s="400" customFormat="1" ht="21.75">
      <c r="A44" s="400" t="s">
        <v>3</v>
      </c>
      <c r="G44" s="947" t="s">
        <v>1</v>
      </c>
      <c r="H44" s="401">
        <f>SUM(H46,H63)</f>
        <v>55110</v>
      </c>
      <c r="I44" s="398" t="s">
        <v>97</v>
      </c>
      <c r="L44" s="401"/>
    </row>
    <row r="45" spans="1:12" s="400" customFormat="1" ht="21.75">
      <c r="A45" s="400" t="s">
        <v>2106</v>
      </c>
      <c r="G45" s="947"/>
      <c r="H45" s="401"/>
      <c r="I45" s="398"/>
      <c r="L45" s="401"/>
    </row>
    <row r="46" spans="1:12" s="400" customFormat="1" ht="21.75">
      <c r="G46" s="947" t="s">
        <v>1</v>
      </c>
      <c r="H46" s="401">
        <f>SUM(H47)</f>
        <v>27510</v>
      </c>
      <c r="I46" s="398" t="s">
        <v>30</v>
      </c>
      <c r="L46" s="401"/>
    </row>
    <row r="47" spans="1:12" s="400" customFormat="1">
      <c r="B47" s="400" t="s">
        <v>2082</v>
      </c>
      <c r="C47" s="396"/>
      <c r="D47" s="396"/>
      <c r="E47" s="396"/>
      <c r="F47" s="396"/>
      <c r="G47" s="947" t="s">
        <v>28</v>
      </c>
      <c r="H47" s="401">
        <f>SUM('[7]โบนัส 62(0.5 เท่า)'!$E$45)</f>
        <v>27510</v>
      </c>
      <c r="I47" s="398" t="s">
        <v>30</v>
      </c>
      <c r="L47" s="401"/>
    </row>
    <row r="48" spans="1:12" s="400" customFormat="1" ht="22.5" customHeight="1">
      <c r="A48" s="589" t="s">
        <v>1716</v>
      </c>
      <c r="B48" s="63"/>
      <c r="C48" s="63"/>
      <c r="D48" s="63"/>
      <c r="E48" s="63"/>
      <c r="F48" s="397"/>
      <c r="G48" s="63"/>
      <c r="H48" s="397"/>
      <c r="I48" s="402"/>
      <c r="L48" s="401"/>
    </row>
    <row r="49" spans="1:12" s="400" customFormat="1" ht="21.75" customHeight="1">
      <c r="A49" s="590" t="s">
        <v>1721</v>
      </c>
      <c r="B49" s="404"/>
      <c r="C49" s="404"/>
      <c r="D49" s="404"/>
      <c r="E49" s="404"/>
      <c r="F49" s="401"/>
      <c r="G49" s="404"/>
      <c r="H49" s="401"/>
      <c r="I49" s="398"/>
      <c r="L49" s="401"/>
    </row>
    <row r="50" spans="1:12" s="400" customFormat="1" ht="21.75" customHeight="1">
      <c r="A50" s="589"/>
      <c r="B50" s="589" t="s">
        <v>2564</v>
      </c>
      <c r="C50" s="63"/>
      <c r="D50" s="63"/>
      <c r="E50" s="63"/>
      <c r="F50" s="397"/>
      <c r="G50" s="63"/>
      <c r="H50" s="401"/>
      <c r="I50" s="398"/>
      <c r="L50" s="401"/>
    </row>
    <row r="51" spans="1:12" s="400" customFormat="1" ht="21.75" customHeight="1">
      <c r="A51" s="589" t="s">
        <v>2565</v>
      </c>
      <c r="B51" s="63"/>
      <c r="C51" s="63"/>
      <c r="D51" s="63"/>
      <c r="E51" s="63"/>
      <c r="F51" s="397"/>
      <c r="G51" s="63"/>
      <c r="H51" s="401"/>
      <c r="I51" s="398"/>
      <c r="L51" s="401"/>
    </row>
    <row r="52" spans="1:12" s="400" customFormat="1" ht="21.75" customHeight="1">
      <c r="A52" s="589"/>
      <c r="B52" s="589" t="s">
        <v>2168</v>
      </c>
      <c r="C52" s="63"/>
      <c r="D52" s="63"/>
      <c r="E52" s="63"/>
      <c r="F52" s="397"/>
      <c r="G52" s="63"/>
      <c r="H52" s="401"/>
      <c r="I52" s="398"/>
      <c r="L52" s="401"/>
    </row>
    <row r="53" spans="1:12" s="400" customFormat="1" ht="21.75" customHeight="1">
      <c r="A53" s="589" t="s">
        <v>2169</v>
      </c>
      <c r="B53" s="63"/>
      <c r="C53" s="63"/>
      <c r="D53" s="63"/>
      <c r="E53" s="63"/>
      <c r="F53" s="397"/>
      <c r="G53" s="63"/>
      <c r="H53" s="401"/>
      <c r="I53" s="398"/>
      <c r="L53" s="401"/>
    </row>
    <row r="54" spans="1:12" s="400" customFormat="1" ht="21.75" customHeight="1">
      <c r="A54" s="589" t="s">
        <v>818</v>
      </c>
      <c r="B54" s="63"/>
      <c r="C54" s="63"/>
      <c r="D54" s="63"/>
      <c r="E54" s="63"/>
      <c r="F54" s="397"/>
      <c r="G54" s="63"/>
      <c r="H54" s="401"/>
      <c r="I54" s="398"/>
      <c r="L54" s="401"/>
    </row>
    <row r="55" spans="1:12" s="400" customFormat="1" ht="21.75" customHeight="1">
      <c r="A55" s="589"/>
      <c r="B55" s="589" t="s">
        <v>963</v>
      </c>
      <c r="C55" s="63"/>
      <c r="D55" s="63"/>
      <c r="E55" s="63"/>
      <c r="F55" s="397"/>
      <c r="G55" s="63"/>
      <c r="H55" s="401"/>
      <c r="I55" s="398"/>
      <c r="L55" s="401"/>
    </row>
    <row r="56" spans="1:12" s="400" customFormat="1" ht="21.75" customHeight="1">
      <c r="A56" s="589" t="s">
        <v>911</v>
      </c>
      <c r="B56" s="63"/>
      <c r="C56" s="63"/>
      <c r="D56" s="63"/>
      <c r="E56" s="63"/>
      <c r="F56" s="397"/>
      <c r="G56" s="63"/>
      <c r="H56" s="401"/>
      <c r="I56" s="398"/>
      <c r="L56" s="401"/>
    </row>
    <row r="57" spans="1:12" s="400" customFormat="1" ht="21.75" customHeight="1">
      <c r="A57" s="589" t="s">
        <v>913</v>
      </c>
      <c r="B57" s="63"/>
      <c r="C57" s="63"/>
      <c r="D57" s="63"/>
      <c r="E57" s="63"/>
      <c r="F57" s="397"/>
      <c r="G57" s="63"/>
      <c r="H57" s="401"/>
      <c r="I57" s="398"/>
      <c r="L57" s="401"/>
    </row>
    <row r="58" spans="1:12" s="400" customFormat="1" ht="21.75" customHeight="1">
      <c r="A58" s="589" t="s">
        <v>912</v>
      </c>
      <c r="B58" s="63"/>
      <c r="C58" s="63"/>
      <c r="D58" s="63"/>
      <c r="E58" s="63"/>
      <c r="F58" s="397"/>
      <c r="G58" s="63"/>
      <c r="H58" s="401"/>
      <c r="I58" s="398"/>
      <c r="L58" s="401"/>
    </row>
    <row r="59" spans="1:12" s="400" customFormat="1" ht="21.75" customHeight="1">
      <c r="A59" s="589"/>
      <c r="B59" s="589" t="s">
        <v>2170</v>
      </c>
      <c r="C59" s="63"/>
      <c r="D59" s="63"/>
      <c r="E59" s="63"/>
      <c r="F59" s="397"/>
      <c r="G59" s="63"/>
      <c r="H59" s="401"/>
      <c r="I59" s="398"/>
      <c r="L59" s="401"/>
    </row>
    <row r="60" spans="1:12" s="400" customFormat="1" ht="21.75" customHeight="1">
      <c r="A60" s="589" t="s">
        <v>2171</v>
      </c>
      <c r="B60" s="63"/>
      <c r="C60" s="63"/>
      <c r="D60" s="63"/>
      <c r="E60" s="63"/>
      <c r="F60" s="397"/>
      <c r="G60" s="63"/>
      <c r="H60" s="401"/>
      <c r="I60" s="398"/>
      <c r="L60" s="401"/>
    </row>
    <row r="61" spans="1:12" s="400" customFormat="1" ht="21.75" customHeight="1">
      <c r="A61" s="589" t="s">
        <v>2172</v>
      </c>
      <c r="B61" s="63"/>
      <c r="C61" s="63"/>
      <c r="D61" s="63"/>
      <c r="E61" s="63"/>
      <c r="F61" s="397"/>
      <c r="G61" s="63"/>
      <c r="H61" s="401"/>
      <c r="I61" s="398"/>
      <c r="L61" s="401"/>
    </row>
    <row r="62" spans="1:12" s="400" customFormat="1" ht="19.5" customHeight="1">
      <c r="A62" s="590" t="s">
        <v>817</v>
      </c>
      <c r="B62" s="63"/>
      <c r="C62" s="63"/>
      <c r="D62" s="63"/>
      <c r="E62" s="63"/>
      <c r="F62" s="397"/>
      <c r="G62" s="63"/>
      <c r="H62" s="401"/>
      <c r="I62" s="398"/>
      <c r="L62" s="401"/>
    </row>
    <row r="63" spans="1:12" s="400" customFormat="1" ht="19.5" customHeight="1">
      <c r="A63" s="591" t="s">
        <v>2193</v>
      </c>
      <c r="G63" s="947" t="s">
        <v>28</v>
      </c>
      <c r="H63" s="401">
        <f>SUM([2]ค่าเช่าบ้าน!$H$18)</f>
        <v>27600</v>
      </c>
      <c r="I63" s="398" t="s">
        <v>30</v>
      </c>
      <c r="L63" s="401"/>
    </row>
    <row r="64" spans="1:12" s="588" customFormat="1" ht="21.75" customHeight="1">
      <c r="A64" s="602" t="s">
        <v>1495</v>
      </c>
      <c r="F64" s="569"/>
      <c r="H64" s="569"/>
    </row>
    <row r="65" spans="1:12" s="879" customFormat="1" ht="21.75" customHeight="1">
      <c r="A65" s="873" t="s">
        <v>1496</v>
      </c>
      <c r="F65" s="911"/>
      <c r="H65" s="911"/>
    </row>
    <row r="66" spans="1:12" s="588" customFormat="1" ht="21.75" customHeight="1">
      <c r="A66" s="602"/>
      <c r="B66" s="588" t="s">
        <v>834</v>
      </c>
      <c r="F66" s="569"/>
      <c r="H66" s="569"/>
    </row>
    <row r="67" spans="1:12" s="588" customFormat="1" ht="21.75" customHeight="1">
      <c r="A67" s="602"/>
      <c r="B67" s="588" t="s">
        <v>835</v>
      </c>
      <c r="F67" s="569"/>
      <c r="H67" s="569"/>
    </row>
    <row r="68" spans="1:12" s="588" customFormat="1" ht="21.75" customHeight="1">
      <c r="A68" s="602"/>
      <c r="B68" s="588" t="s">
        <v>836</v>
      </c>
      <c r="F68" s="569"/>
      <c r="H68" s="569"/>
    </row>
    <row r="69" spans="1:12" s="588" customFormat="1" ht="21.75" customHeight="1">
      <c r="A69" s="602"/>
      <c r="F69" s="569"/>
      <c r="H69" s="569"/>
    </row>
    <row r="70" spans="1:12" s="588" customFormat="1" ht="21.75" customHeight="1">
      <c r="A70" s="602"/>
      <c r="B70" s="588" t="s">
        <v>1188</v>
      </c>
      <c r="F70" s="569"/>
      <c r="H70" s="569"/>
    </row>
    <row r="71" spans="1:12" s="588" customFormat="1" ht="21.75" customHeight="1">
      <c r="A71" s="602" t="s">
        <v>1189</v>
      </c>
      <c r="F71" s="569"/>
      <c r="H71" s="569"/>
    </row>
    <row r="72" spans="1:12" s="400" customFormat="1" ht="3.75" customHeight="1">
      <c r="A72" s="591"/>
      <c r="G72" s="947"/>
      <c r="H72" s="401"/>
      <c r="I72" s="398"/>
      <c r="L72" s="401"/>
    </row>
    <row r="73" spans="1:12" s="396" customFormat="1">
      <c r="A73" s="400" t="s">
        <v>9</v>
      </c>
      <c r="G73" s="947" t="s">
        <v>1</v>
      </c>
      <c r="H73" s="401">
        <f>SUM(H74)</f>
        <v>480000</v>
      </c>
      <c r="I73" s="398" t="s">
        <v>97</v>
      </c>
      <c r="L73" s="397"/>
    </row>
    <row r="74" spans="1:12" s="396" customFormat="1">
      <c r="A74" s="398" t="s">
        <v>2115</v>
      </c>
      <c r="B74" s="400"/>
      <c r="C74" s="400"/>
      <c r="D74" s="400"/>
      <c r="E74" s="400"/>
      <c r="F74" s="400"/>
      <c r="G74" s="947" t="s">
        <v>1</v>
      </c>
      <c r="H74" s="401">
        <f>SUM(H75)</f>
        <v>480000</v>
      </c>
      <c r="I74" s="398" t="s">
        <v>30</v>
      </c>
      <c r="L74" s="397"/>
    </row>
    <row r="75" spans="1:12" s="400" customFormat="1" ht="21.75">
      <c r="B75" s="400" t="s">
        <v>680</v>
      </c>
      <c r="G75" s="947" t="s">
        <v>28</v>
      </c>
      <c r="H75" s="401">
        <f>SUM([6]แผนงานรักษาความสงบภายใน!$D$24)</f>
        <v>480000</v>
      </c>
      <c r="I75" s="398" t="s">
        <v>30</v>
      </c>
      <c r="L75" s="401"/>
    </row>
    <row r="76" spans="1:12" s="63" customFormat="1" ht="23.25" customHeight="1">
      <c r="A76" s="63" t="s">
        <v>1759</v>
      </c>
      <c r="F76" s="397"/>
      <c r="H76" s="397"/>
    </row>
    <row r="77" spans="1:12" s="589" customFormat="1" ht="21" customHeight="1">
      <c r="B77" s="590" t="s">
        <v>839</v>
      </c>
      <c r="E77" s="595"/>
      <c r="H77" s="595"/>
    </row>
    <row r="78" spans="1:12" s="589" customFormat="1" ht="21" customHeight="1">
      <c r="B78" s="589" t="s">
        <v>898</v>
      </c>
      <c r="E78" s="595"/>
      <c r="H78" s="595"/>
    </row>
    <row r="79" spans="1:12" s="589" customFormat="1" ht="21" customHeight="1">
      <c r="A79" s="589" t="s">
        <v>899</v>
      </c>
      <c r="E79" s="595"/>
      <c r="H79" s="595"/>
    </row>
    <row r="80" spans="1:12" s="589" customFormat="1" ht="21" customHeight="1">
      <c r="B80" s="590" t="s">
        <v>840</v>
      </c>
      <c r="E80" s="595"/>
      <c r="H80" s="595"/>
    </row>
    <row r="81" spans="1:12" s="589" customFormat="1" ht="21" customHeight="1">
      <c r="B81" s="589" t="s">
        <v>841</v>
      </c>
      <c r="E81" s="595"/>
      <c r="H81" s="595"/>
    </row>
    <row r="82" spans="1:12" s="589" customFormat="1" ht="21" customHeight="1">
      <c r="B82" s="589" t="s">
        <v>842</v>
      </c>
      <c r="E82" s="595"/>
      <c r="H82" s="595"/>
    </row>
    <row r="83" spans="1:12" s="400" customFormat="1" ht="6.75" customHeight="1">
      <c r="A83" s="63"/>
      <c r="B83" s="63"/>
      <c r="C83" s="396"/>
      <c r="D83" s="63"/>
      <c r="E83" s="63"/>
      <c r="F83" s="397"/>
      <c r="G83" s="63"/>
      <c r="H83" s="401"/>
      <c r="I83" s="398"/>
      <c r="L83" s="401"/>
    </row>
    <row r="84" spans="1:12" s="396" customFormat="1">
      <c r="A84" s="591" t="s">
        <v>113</v>
      </c>
      <c r="B84" s="400"/>
      <c r="F84" s="406"/>
      <c r="G84" s="417" t="s">
        <v>1</v>
      </c>
      <c r="H84" s="401">
        <f>SUM(H85,H217)</f>
        <v>328400</v>
      </c>
      <c r="I84" s="398" t="s">
        <v>30</v>
      </c>
      <c r="L84" s="397"/>
    </row>
    <row r="85" spans="1:12" s="396" customFormat="1">
      <c r="A85" s="400" t="s">
        <v>132</v>
      </c>
      <c r="G85" s="947" t="s">
        <v>1</v>
      </c>
      <c r="H85" s="401">
        <f>SUM(H87,H112,H175)</f>
        <v>315000</v>
      </c>
      <c r="I85" s="398" t="s">
        <v>30</v>
      </c>
      <c r="J85" s="400"/>
      <c r="L85" s="397"/>
    </row>
    <row r="86" spans="1:12" s="396" customFormat="1">
      <c r="A86" s="400" t="s">
        <v>390</v>
      </c>
      <c r="G86" s="947"/>
      <c r="H86" s="401"/>
      <c r="I86" s="398"/>
      <c r="J86" s="400"/>
      <c r="L86" s="397"/>
    </row>
    <row r="87" spans="1:12" s="400" customFormat="1" ht="21.75">
      <c r="A87" s="400" t="s">
        <v>3</v>
      </c>
      <c r="G87" s="947" t="s">
        <v>1</v>
      </c>
      <c r="H87" s="401">
        <f>SUM(H91)</f>
        <v>70000</v>
      </c>
      <c r="I87" s="398" t="s">
        <v>97</v>
      </c>
      <c r="L87" s="401"/>
    </row>
    <row r="88" spans="1:12" s="400" customFormat="1" ht="21.75">
      <c r="A88" s="400" t="s">
        <v>2106</v>
      </c>
      <c r="G88" s="947"/>
      <c r="H88" s="401"/>
      <c r="I88" s="398"/>
      <c r="L88" s="401"/>
    </row>
    <row r="89" spans="1:12" s="400" customFormat="1" ht="21.75">
      <c r="G89" s="947" t="s">
        <v>1</v>
      </c>
      <c r="H89" s="401">
        <f>SUM(H91)</f>
        <v>70000</v>
      </c>
      <c r="I89" s="398" t="s">
        <v>30</v>
      </c>
      <c r="L89" s="401"/>
    </row>
    <row r="90" spans="1:12" s="400" customFormat="1">
      <c r="B90" s="400" t="s">
        <v>2194</v>
      </c>
      <c r="C90" s="396"/>
      <c r="D90" s="396"/>
      <c r="E90" s="396"/>
      <c r="F90" s="396"/>
      <c r="G90" s="947"/>
      <c r="H90" s="401"/>
      <c r="I90" s="398"/>
      <c r="L90" s="401"/>
    </row>
    <row r="91" spans="1:12" s="400" customFormat="1">
      <c r="C91" s="396"/>
      <c r="D91" s="396"/>
      <c r="E91" s="396"/>
      <c r="F91" s="396"/>
      <c r="G91" s="947" t="s">
        <v>28</v>
      </c>
      <c r="H91" s="401">
        <v>70000</v>
      </c>
      <c r="I91" s="398" t="s">
        <v>30</v>
      </c>
      <c r="L91" s="401"/>
    </row>
    <row r="92" spans="1:12" s="396" customFormat="1" ht="19.5" customHeight="1">
      <c r="A92" s="589" t="s">
        <v>1749</v>
      </c>
      <c r="B92" s="63"/>
      <c r="C92" s="63"/>
      <c r="D92" s="63"/>
      <c r="E92" s="63"/>
      <c r="F92" s="397"/>
      <c r="G92" s="63"/>
      <c r="H92" s="397"/>
      <c r="I92" s="402"/>
      <c r="L92" s="397"/>
    </row>
    <row r="93" spans="1:12" s="396" customFormat="1" ht="19.5" customHeight="1">
      <c r="A93" s="589" t="s">
        <v>2195</v>
      </c>
      <c r="B93" s="63"/>
      <c r="C93" s="63"/>
      <c r="D93" s="63"/>
      <c r="E93" s="63"/>
      <c r="F93" s="397"/>
      <c r="G93" s="63"/>
      <c r="H93" s="397"/>
      <c r="I93" s="402"/>
      <c r="L93" s="397"/>
    </row>
    <row r="94" spans="1:12" s="396" customFormat="1" ht="19.5" customHeight="1">
      <c r="A94" s="589" t="s">
        <v>1750</v>
      </c>
      <c r="B94" s="63"/>
      <c r="C94" s="63"/>
      <c r="D94" s="63"/>
      <c r="E94" s="63"/>
      <c r="F94" s="397"/>
      <c r="G94" s="63"/>
      <c r="H94" s="397"/>
      <c r="I94" s="402"/>
      <c r="L94" s="397"/>
    </row>
    <row r="95" spans="1:12" s="396" customFormat="1" ht="19.5" customHeight="1">
      <c r="A95" s="589" t="s">
        <v>1751</v>
      </c>
      <c r="B95" s="63"/>
      <c r="C95" s="63"/>
      <c r="D95" s="63"/>
      <c r="E95" s="63"/>
      <c r="F95" s="397"/>
      <c r="G95" s="63"/>
      <c r="H95" s="397"/>
      <c r="I95" s="402"/>
      <c r="L95" s="397"/>
    </row>
    <row r="96" spans="1:12" s="396" customFormat="1" ht="19.5" customHeight="1">
      <c r="A96" s="589" t="s">
        <v>1752</v>
      </c>
      <c r="B96" s="63"/>
      <c r="C96" s="63"/>
      <c r="D96" s="63"/>
      <c r="E96" s="63"/>
      <c r="F96" s="397"/>
      <c r="G96" s="63"/>
      <c r="H96" s="397"/>
      <c r="I96" s="402"/>
      <c r="L96" s="397"/>
    </row>
    <row r="97" spans="1:12" s="400" customFormat="1" ht="21.75" customHeight="1">
      <c r="A97" s="590" t="s">
        <v>1545</v>
      </c>
      <c r="B97" s="404"/>
      <c r="C97" s="404"/>
      <c r="D97" s="404"/>
      <c r="E97" s="404"/>
      <c r="F97" s="401"/>
      <c r="G97" s="404"/>
      <c r="H97" s="401"/>
      <c r="I97" s="398"/>
      <c r="L97" s="401"/>
    </row>
    <row r="98" spans="1:12" s="418" customFormat="1" ht="21" customHeight="1">
      <c r="A98" s="63"/>
      <c r="B98" s="520" t="s">
        <v>1526</v>
      </c>
      <c r="C98" s="63"/>
      <c r="D98" s="63"/>
      <c r="E98" s="405"/>
      <c r="F98" s="401"/>
      <c r="G98" s="404"/>
      <c r="H98" s="397"/>
      <c r="I98" s="63"/>
    </row>
    <row r="99" spans="1:12" s="418" customFormat="1" ht="21.75" customHeight="1">
      <c r="A99" s="63"/>
      <c r="B99" s="520" t="s">
        <v>846</v>
      </c>
      <c r="C99" s="63"/>
      <c r="D99" s="63"/>
      <c r="E99" s="405"/>
      <c r="F99" s="401"/>
      <c r="G99" s="404"/>
      <c r="H99" s="397"/>
      <c r="I99" s="63"/>
    </row>
    <row r="100" spans="1:12" s="396" customFormat="1" ht="19.5" customHeight="1">
      <c r="A100" s="589"/>
      <c r="B100" s="520" t="s">
        <v>1753</v>
      </c>
      <c r="C100" s="63"/>
      <c r="D100" s="63"/>
      <c r="E100" s="63"/>
      <c r="F100" s="397"/>
      <c r="G100" s="63"/>
      <c r="H100" s="397"/>
      <c r="I100" s="402"/>
      <c r="L100" s="397"/>
    </row>
    <row r="101" spans="1:12" s="396" customFormat="1" ht="19.5" customHeight="1">
      <c r="A101" s="589"/>
      <c r="B101" s="520" t="s">
        <v>2173</v>
      </c>
      <c r="C101" s="63"/>
      <c r="D101" s="63"/>
      <c r="E101" s="63"/>
      <c r="F101" s="397"/>
      <c r="G101" s="63"/>
      <c r="H101" s="397"/>
      <c r="I101" s="402"/>
      <c r="L101" s="397"/>
    </row>
    <row r="102" spans="1:12" s="396" customFormat="1" ht="19.5" customHeight="1">
      <c r="A102" s="589" t="s">
        <v>2174</v>
      </c>
      <c r="B102" s="63"/>
      <c r="C102" s="63"/>
      <c r="D102" s="63"/>
      <c r="E102" s="63"/>
      <c r="F102" s="397"/>
      <c r="G102" s="63"/>
      <c r="H102" s="397"/>
      <c r="I102" s="402"/>
      <c r="L102" s="397"/>
    </row>
    <row r="103" spans="1:12" s="396" customFormat="1" ht="19.5" customHeight="1">
      <c r="A103" s="589"/>
      <c r="B103" s="520" t="s">
        <v>1754</v>
      </c>
      <c r="C103" s="63"/>
      <c r="D103" s="63"/>
      <c r="E103" s="63"/>
      <c r="F103" s="397"/>
      <c r="G103" s="63"/>
      <c r="H103" s="397"/>
      <c r="I103" s="402"/>
      <c r="L103" s="397"/>
    </row>
    <row r="104" spans="1:12" s="396" customFormat="1" ht="19.5" customHeight="1">
      <c r="A104" s="589" t="s">
        <v>1755</v>
      </c>
      <c r="B104" s="63"/>
      <c r="C104" s="63"/>
      <c r="D104" s="63"/>
      <c r="E104" s="63"/>
      <c r="F104" s="397"/>
      <c r="G104" s="63"/>
      <c r="H104" s="397"/>
      <c r="I104" s="402"/>
      <c r="L104" s="397"/>
    </row>
    <row r="105" spans="1:12" s="396" customFormat="1" ht="19.5" customHeight="1">
      <c r="A105" s="589"/>
      <c r="B105" s="520" t="s">
        <v>1756</v>
      </c>
      <c r="C105" s="63"/>
      <c r="D105" s="63"/>
      <c r="E105" s="63"/>
      <c r="F105" s="397"/>
      <c r="G105" s="63"/>
      <c r="H105" s="397"/>
      <c r="I105" s="402"/>
      <c r="L105" s="397"/>
    </row>
    <row r="106" spans="1:12" s="396" customFormat="1" ht="19.5" customHeight="1">
      <c r="A106" s="589" t="s">
        <v>1757</v>
      </c>
      <c r="B106" s="63"/>
      <c r="C106" s="63"/>
      <c r="D106" s="63"/>
      <c r="E106" s="63"/>
      <c r="F106" s="397"/>
      <c r="G106" s="63"/>
      <c r="H106" s="397"/>
      <c r="I106" s="402"/>
      <c r="L106" s="397"/>
    </row>
    <row r="107" spans="1:12" s="396" customFormat="1" ht="19.5" customHeight="1">
      <c r="A107" s="589"/>
      <c r="B107" s="63"/>
      <c r="C107" s="63"/>
      <c r="D107" s="63"/>
      <c r="E107" s="63"/>
      <c r="F107" s="397"/>
      <c r="G107" s="63"/>
      <c r="H107" s="397"/>
      <c r="I107" s="402"/>
      <c r="L107" s="397"/>
    </row>
    <row r="108" spans="1:12" s="396" customFormat="1" ht="19.5" customHeight="1">
      <c r="A108" s="589"/>
      <c r="B108" s="520" t="s">
        <v>1758</v>
      </c>
      <c r="C108" s="63"/>
      <c r="D108" s="63"/>
      <c r="E108" s="63"/>
      <c r="F108" s="397"/>
      <c r="G108" s="63"/>
      <c r="H108" s="397"/>
      <c r="I108" s="402"/>
      <c r="L108" s="397"/>
    </row>
    <row r="109" spans="1:12" s="396" customFormat="1" ht="19.5" customHeight="1">
      <c r="A109" s="589" t="s">
        <v>2176</v>
      </c>
      <c r="B109" s="63"/>
      <c r="C109" s="63"/>
      <c r="D109" s="63"/>
      <c r="E109" s="63"/>
      <c r="F109" s="397"/>
      <c r="G109" s="63"/>
      <c r="H109" s="397"/>
      <c r="I109" s="402"/>
      <c r="L109" s="397"/>
    </row>
    <row r="110" spans="1:12" s="396" customFormat="1" ht="19.5" customHeight="1">
      <c r="A110" s="589" t="s">
        <v>2175</v>
      </c>
      <c r="B110" s="63"/>
      <c r="C110" s="63"/>
      <c r="D110" s="63"/>
      <c r="E110" s="63"/>
      <c r="F110" s="397"/>
      <c r="G110" s="63"/>
      <c r="H110" s="397"/>
      <c r="I110" s="402"/>
      <c r="L110" s="397"/>
    </row>
    <row r="111" spans="1:12" s="396" customFormat="1" ht="6" customHeight="1">
      <c r="A111" s="400"/>
      <c r="G111" s="947"/>
      <c r="H111" s="401"/>
      <c r="I111" s="398"/>
      <c r="J111" s="400"/>
      <c r="L111" s="397"/>
    </row>
    <row r="112" spans="1:12" s="396" customFormat="1">
      <c r="A112" s="400" t="s">
        <v>9</v>
      </c>
      <c r="G112" s="947" t="s">
        <v>1</v>
      </c>
      <c r="H112" s="401">
        <f>SUM(H114)</f>
        <v>75000</v>
      </c>
      <c r="I112" s="398" t="s">
        <v>30</v>
      </c>
      <c r="J112" s="400"/>
      <c r="L112" s="397"/>
    </row>
    <row r="113" spans="1:12" s="396" customFormat="1" ht="26.25" customHeight="1">
      <c r="A113" s="400" t="s">
        <v>2196</v>
      </c>
      <c r="G113" s="947"/>
      <c r="H113" s="401"/>
      <c r="I113" s="398"/>
      <c r="L113" s="397"/>
    </row>
    <row r="114" spans="1:12" s="396" customFormat="1">
      <c r="A114" s="400"/>
      <c r="G114" s="947" t="s">
        <v>1</v>
      </c>
      <c r="H114" s="401">
        <f>SUM(H115,H129,H147,H160)</f>
        <v>75000</v>
      </c>
      <c r="I114" s="398" t="s">
        <v>30</v>
      </c>
      <c r="L114" s="397"/>
    </row>
    <row r="115" spans="1:12" s="396" customFormat="1">
      <c r="B115" s="400" t="s">
        <v>566</v>
      </c>
      <c r="C115" s="400"/>
      <c r="D115" s="400"/>
      <c r="E115" s="400"/>
      <c r="F115" s="400"/>
      <c r="G115" s="947" t="s">
        <v>28</v>
      </c>
      <c r="H115" s="401">
        <v>20000</v>
      </c>
      <c r="I115" s="398" t="s">
        <v>30</v>
      </c>
      <c r="L115" s="397"/>
    </row>
    <row r="116" spans="1:12" s="63" customFormat="1" ht="24" customHeight="1">
      <c r="A116" s="63" t="s">
        <v>914</v>
      </c>
      <c r="E116" s="410"/>
      <c r="F116" s="397"/>
      <c r="H116" s="397"/>
    </row>
    <row r="117" spans="1:12" s="63" customFormat="1" ht="24" customHeight="1">
      <c r="A117" s="63" t="s">
        <v>915</v>
      </c>
      <c r="E117" s="410"/>
      <c r="F117" s="397"/>
      <c r="H117" s="397"/>
    </row>
    <row r="118" spans="1:12" s="63" customFormat="1" ht="24.75" customHeight="1">
      <c r="A118" s="63" t="s">
        <v>916</v>
      </c>
      <c r="E118" s="410"/>
      <c r="F118" s="397"/>
      <c r="H118" s="396"/>
    </row>
    <row r="119" spans="1:12" s="63" customFormat="1" ht="24.75" customHeight="1">
      <c r="A119" s="63" t="s">
        <v>2197</v>
      </c>
      <c r="E119" s="410"/>
      <c r="F119" s="397"/>
      <c r="H119" s="396"/>
    </row>
    <row r="120" spans="1:12" s="404" customFormat="1" ht="21.75" customHeight="1">
      <c r="A120" s="590" t="s">
        <v>2198</v>
      </c>
      <c r="E120" s="405"/>
      <c r="F120" s="401"/>
      <c r="H120" s="400"/>
    </row>
    <row r="121" spans="1:12" s="418" customFormat="1" ht="22.5" customHeight="1">
      <c r="A121" s="63"/>
      <c r="B121" s="520" t="s">
        <v>1526</v>
      </c>
      <c r="C121" s="63"/>
      <c r="D121" s="63"/>
      <c r="E121" s="405"/>
      <c r="F121" s="401"/>
      <c r="G121" s="404"/>
      <c r="H121" s="397"/>
      <c r="I121" s="63"/>
    </row>
    <row r="122" spans="1:12" s="418" customFormat="1" ht="24" customHeight="1">
      <c r="A122" s="63"/>
      <c r="B122" s="63" t="s">
        <v>846</v>
      </c>
      <c r="C122" s="63"/>
      <c r="D122" s="63"/>
      <c r="E122" s="405"/>
      <c r="F122" s="401"/>
      <c r="G122" s="404"/>
      <c r="H122" s="397"/>
      <c r="I122" s="63"/>
    </row>
    <row r="123" spans="1:12" s="63" customFormat="1" ht="25.5" customHeight="1">
      <c r="B123" s="63" t="s">
        <v>1326</v>
      </c>
      <c r="E123" s="410"/>
      <c r="F123" s="397"/>
      <c r="H123" s="397"/>
    </row>
    <row r="124" spans="1:12" s="63" customFormat="1" ht="25.5" customHeight="1">
      <c r="A124" s="63" t="s">
        <v>1003</v>
      </c>
      <c r="E124" s="410"/>
      <c r="F124" s="397"/>
      <c r="H124" s="397"/>
    </row>
    <row r="125" spans="1:12" s="63" customFormat="1" ht="24.75" customHeight="1">
      <c r="B125" s="63" t="s">
        <v>2199</v>
      </c>
      <c r="E125" s="410"/>
      <c r="F125" s="397"/>
      <c r="H125" s="396"/>
    </row>
    <row r="126" spans="1:12" s="63" customFormat="1" ht="24.75" customHeight="1">
      <c r="A126" s="63" t="s">
        <v>917</v>
      </c>
      <c r="E126" s="410"/>
      <c r="F126" s="397"/>
      <c r="H126" s="396"/>
    </row>
    <row r="127" spans="1:12" s="63" customFormat="1" ht="24.75" customHeight="1">
      <c r="A127" s="574" t="s">
        <v>918</v>
      </c>
      <c r="E127" s="410"/>
      <c r="F127" s="397"/>
      <c r="H127" s="396"/>
    </row>
    <row r="128" spans="1:12" s="400" customFormat="1" ht="21.75">
      <c r="B128" s="400" t="s">
        <v>2201</v>
      </c>
      <c r="G128" s="947"/>
      <c r="H128" s="401"/>
      <c r="I128" s="398"/>
      <c r="L128" s="401"/>
    </row>
    <row r="129" spans="1:12" s="400" customFormat="1" ht="21.75">
      <c r="A129" s="398"/>
      <c r="B129" s="398"/>
      <c r="G129" s="947" t="s">
        <v>28</v>
      </c>
      <c r="H129" s="401">
        <v>15000</v>
      </c>
      <c r="I129" s="398" t="s">
        <v>30</v>
      </c>
      <c r="L129" s="401"/>
    </row>
    <row r="130" spans="1:12" s="63" customFormat="1" ht="22.5" customHeight="1">
      <c r="A130" s="63" t="s">
        <v>919</v>
      </c>
      <c r="E130" s="410"/>
      <c r="F130" s="397"/>
      <c r="H130" s="397"/>
    </row>
    <row r="131" spans="1:12" s="63" customFormat="1" ht="22.5" customHeight="1">
      <c r="A131" s="63" t="s">
        <v>920</v>
      </c>
      <c r="E131" s="410"/>
      <c r="F131" s="397"/>
      <c r="H131" s="397"/>
    </row>
    <row r="132" spans="1:12" s="63" customFormat="1" ht="22.5" customHeight="1">
      <c r="A132" s="63" t="s">
        <v>921</v>
      </c>
      <c r="E132" s="410"/>
      <c r="F132" s="397"/>
      <c r="H132" s="397"/>
    </row>
    <row r="133" spans="1:12" s="63" customFormat="1" ht="24" customHeight="1">
      <c r="A133" s="63" t="s">
        <v>1761</v>
      </c>
      <c r="E133" s="410"/>
      <c r="F133" s="396"/>
      <c r="H133" s="397"/>
    </row>
    <row r="134" spans="1:12" s="404" customFormat="1" ht="24" customHeight="1">
      <c r="A134" s="404" t="s">
        <v>1760</v>
      </c>
      <c r="E134" s="405"/>
      <c r="F134" s="400"/>
      <c r="H134" s="401"/>
    </row>
    <row r="135" spans="1:12" s="418" customFormat="1" ht="22.5" customHeight="1">
      <c r="A135" s="63"/>
      <c r="B135" s="520" t="s">
        <v>1526</v>
      </c>
      <c r="C135" s="63"/>
      <c r="D135" s="63"/>
      <c r="E135" s="405"/>
      <c r="F135" s="401"/>
      <c r="G135" s="404"/>
      <c r="H135" s="397"/>
      <c r="I135" s="63"/>
    </row>
    <row r="136" spans="1:12" s="418" customFormat="1" ht="24" customHeight="1">
      <c r="A136" s="63"/>
      <c r="B136" s="63" t="s">
        <v>846</v>
      </c>
      <c r="C136" s="63"/>
      <c r="D136" s="63"/>
      <c r="E136" s="405"/>
      <c r="F136" s="401"/>
      <c r="G136" s="404"/>
      <c r="H136" s="397"/>
      <c r="I136" s="63"/>
    </row>
    <row r="137" spans="1:12" s="63" customFormat="1" ht="24" customHeight="1">
      <c r="B137" s="63" t="s">
        <v>922</v>
      </c>
      <c r="E137" s="410"/>
      <c r="F137" s="396"/>
      <c r="H137" s="397"/>
    </row>
    <row r="138" spans="1:12" s="63" customFormat="1" ht="24" customHeight="1">
      <c r="B138" s="63" t="s">
        <v>923</v>
      </c>
      <c r="E138" s="410"/>
      <c r="F138" s="396"/>
      <c r="H138" s="397"/>
    </row>
    <row r="139" spans="1:12" s="63" customFormat="1" ht="24" customHeight="1">
      <c r="B139" s="63" t="s">
        <v>924</v>
      </c>
      <c r="E139" s="410"/>
      <c r="F139" s="396"/>
      <c r="H139" s="397"/>
    </row>
    <row r="140" spans="1:12" s="63" customFormat="1" ht="24" customHeight="1">
      <c r="B140" s="63" t="s">
        <v>925</v>
      </c>
      <c r="E140" s="410"/>
      <c r="F140" s="396"/>
      <c r="H140" s="397"/>
    </row>
    <row r="141" spans="1:12" s="63" customFormat="1" ht="24" customHeight="1">
      <c r="E141" s="410"/>
      <c r="F141" s="396"/>
      <c r="H141" s="397"/>
    </row>
    <row r="142" spans="1:12" s="63" customFormat="1" ht="25.5" customHeight="1">
      <c r="B142" s="63" t="s">
        <v>2200</v>
      </c>
      <c r="E142" s="410"/>
      <c r="F142" s="397"/>
      <c r="H142" s="397"/>
    </row>
    <row r="143" spans="1:12" s="63" customFormat="1" ht="25.5" customHeight="1">
      <c r="A143" s="63" t="s">
        <v>1003</v>
      </c>
      <c r="E143" s="410"/>
      <c r="F143" s="397"/>
      <c r="H143" s="397"/>
    </row>
    <row r="144" spans="1:12" s="63" customFormat="1" ht="24" customHeight="1">
      <c r="A144" s="574" t="s">
        <v>927</v>
      </c>
      <c r="E144" s="410"/>
      <c r="F144" s="396"/>
      <c r="H144" s="397"/>
    </row>
    <row r="145" spans="1:9" s="404" customFormat="1" ht="24" customHeight="1">
      <c r="B145" s="404" t="s">
        <v>2349</v>
      </c>
      <c r="E145" s="405"/>
      <c r="F145" s="400"/>
      <c r="H145" s="401"/>
    </row>
    <row r="146" spans="1:9" s="404" customFormat="1" ht="24" customHeight="1">
      <c r="A146" s="404" t="s">
        <v>1187</v>
      </c>
      <c r="E146" s="405"/>
      <c r="F146" s="400"/>
      <c r="G146" s="405"/>
      <c r="H146" s="401"/>
    </row>
    <row r="147" spans="1:9" s="404" customFormat="1" ht="21.75" customHeight="1">
      <c r="E147" s="405"/>
      <c r="F147" s="400"/>
      <c r="G147" s="405" t="s">
        <v>28</v>
      </c>
      <c r="H147" s="401">
        <v>30000</v>
      </c>
      <c r="I147" s="404" t="s">
        <v>30</v>
      </c>
    </row>
    <row r="148" spans="1:9" s="418" customFormat="1" ht="24" customHeight="1">
      <c r="A148" s="63" t="s">
        <v>943</v>
      </c>
      <c r="B148" s="63"/>
      <c r="C148" s="63"/>
      <c r="D148" s="63"/>
      <c r="E148" s="405"/>
      <c r="F148" s="401"/>
      <c r="G148" s="404"/>
      <c r="H148" s="397"/>
      <c r="I148" s="63"/>
    </row>
    <row r="149" spans="1:9" s="418" customFormat="1" ht="24" customHeight="1">
      <c r="A149" s="63" t="s">
        <v>2177</v>
      </c>
      <c r="B149" s="63"/>
      <c r="C149" s="63"/>
      <c r="D149" s="63"/>
      <c r="E149" s="405"/>
      <c r="F149" s="401"/>
      <c r="G149" s="404"/>
      <c r="H149" s="397"/>
      <c r="I149" s="63"/>
    </row>
    <row r="150" spans="1:9" s="418" customFormat="1" ht="24" customHeight="1">
      <c r="A150" s="63" t="s">
        <v>2178</v>
      </c>
      <c r="B150" s="63"/>
      <c r="C150" s="63"/>
      <c r="D150" s="63"/>
      <c r="E150" s="405"/>
      <c r="F150" s="401"/>
      <c r="G150" s="404"/>
      <c r="H150" s="397"/>
      <c r="I150" s="63"/>
    </row>
    <row r="151" spans="1:9" s="418" customFormat="1" ht="24" customHeight="1">
      <c r="A151" s="63" t="s">
        <v>2179</v>
      </c>
      <c r="B151" s="63"/>
      <c r="C151" s="63"/>
      <c r="D151" s="63"/>
      <c r="E151" s="405"/>
      <c r="F151" s="401"/>
      <c r="G151" s="404"/>
      <c r="H151" s="397"/>
      <c r="I151" s="63"/>
    </row>
    <row r="152" spans="1:9" s="418" customFormat="1" ht="24" customHeight="1">
      <c r="A152" s="63" t="s">
        <v>1950</v>
      </c>
      <c r="B152" s="63"/>
      <c r="C152" s="63"/>
      <c r="D152" s="63"/>
      <c r="E152" s="405"/>
      <c r="F152" s="401"/>
      <c r="G152" s="404"/>
      <c r="H152" s="397"/>
      <c r="I152" s="63"/>
    </row>
    <row r="153" spans="1:9" s="914" customFormat="1" ht="24" customHeight="1">
      <c r="A153" s="404" t="s">
        <v>1546</v>
      </c>
      <c r="B153" s="404"/>
      <c r="C153" s="404"/>
      <c r="D153" s="404"/>
      <c r="E153" s="405"/>
      <c r="F153" s="401"/>
      <c r="G153" s="404"/>
      <c r="H153" s="401"/>
      <c r="I153" s="404"/>
    </row>
    <row r="154" spans="1:9" s="418" customFormat="1" ht="22.5" customHeight="1">
      <c r="A154" s="63"/>
      <c r="B154" s="520" t="s">
        <v>1526</v>
      </c>
      <c r="C154" s="63"/>
      <c r="D154" s="63"/>
      <c r="E154" s="405"/>
      <c r="F154" s="401"/>
      <c r="G154" s="404"/>
      <c r="H154" s="397"/>
      <c r="I154" s="63"/>
    </row>
    <row r="155" spans="1:9" s="418" customFormat="1" ht="24" customHeight="1">
      <c r="A155" s="63"/>
      <c r="B155" s="589" t="s">
        <v>846</v>
      </c>
      <c r="C155" s="63"/>
      <c r="D155" s="63"/>
      <c r="E155" s="405"/>
      <c r="F155" s="401"/>
      <c r="G155" s="404"/>
      <c r="H155" s="397"/>
      <c r="I155" s="63"/>
    </row>
    <row r="156" spans="1:9" s="63" customFormat="1" ht="24" customHeight="1">
      <c r="B156" s="63" t="s">
        <v>861</v>
      </c>
      <c r="E156" s="410"/>
      <c r="F156" s="396"/>
      <c r="H156" s="397"/>
    </row>
    <row r="157" spans="1:9" s="63" customFormat="1" ht="22.5" customHeight="1">
      <c r="B157" s="589" t="s">
        <v>1327</v>
      </c>
      <c r="E157" s="410"/>
      <c r="F157" s="397"/>
      <c r="H157" s="397"/>
    </row>
    <row r="158" spans="1:9" s="63" customFormat="1" ht="25.5" customHeight="1">
      <c r="A158" s="63" t="s">
        <v>1003</v>
      </c>
      <c r="E158" s="410"/>
      <c r="F158" s="397"/>
      <c r="H158" s="397"/>
    </row>
    <row r="159" spans="1:9" s="63" customFormat="1" ht="25.5" customHeight="1">
      <c r="A159" s="574" t="s">
        <v>944</v>
      </c>
      <c r="E159" s="410"/>
      <c r="F159" s="397"/>
      <c r="H159" s="397"/>
    </row>
    <row r="160" spans="1:9" s="404" customFormat="1" ht="25.5" customHeight="1">
      <c r="B160" s="404" t="s">
        <v>2202</v>
      </c>
      <c r="E160" s="405"/>
      <c r="F160" s="401"/>
      <c r="G160" s="404" t="s">
        <v>28</v>
      </c>
      <c r="H160" s="401">
        <v>10000</v>
      </c>
      <c r="I160" s="404" t="s">
        <v>30</v>
      </c>
    </row>
    <row r="161" spans="1:12" s="63" customFormat="1" ht="25.5" customHeight="1">
      <c r="A161" s="63" t="s">
        <v>2569</v>
      </c>
      <c r="E161" s="410"/>
      <c r="F161" s="397"/>
      <c r="H161" s="397"/>
    </row>
    <row r="162" spans="1:12" s="63" customFormat="1" ht="25.5" customHeight="1">
      <c r="A162" s="63" t="s">
        <v>2570</v>
      </c>
      <c r="E162" s="410"/>
      <c r="F162" s="397"/>
      <c r="H162" s="397"/>
    </row>
    <row r="163" spans="1:12" s="63" customFormat="1" ht="25.5" customHeight="1">
      <c r="A163" s="63" t="s">
        <v>2566</v>
      </c>
      <c r="E163" s="410"/>
      <c r="F163" s="397"/>
      <c r="H163" s="397"/>
    </row>
    <row r="164" spans="1:12" s="63" customFormat="1" ht="25.5" customHeight="1">
      <c r="A164" s="63" t="s">
        <v>2568</v>
      </c>
      <c r="E164" s="410"/>
      <c r="F164" s="397"/>
      <c r="H164" s="397"/>
    </row>
    <row r="165" spans="1:12" s="63" customFormat="1" ht="25.5" customHeight="1">
      <c r="A165" s="63" t="s">
        <v>2567</v>
      </c>
      <c r="E165" s="410"/>
      <c r="F165" s="397"/>
      <c r="H165" s="397"/>
    </row>
    <row r="166" spans="1:12" s="914" customFormat="1" ht="24" customHeight="1">
      <c r="A166" s="404" t="s">
        <v>1546</v>
      </c>
      <c r="B166" s="404"/>
      <c r="C166" s="404"/>
      <c r="D166" s="404"/>
      <c r="E166" s="405"/>
      <c r="F166" s="401"/>
      <c r="G166" s="404"/>
      <c r="H166" s="401"/>
      <c r="I166" s="404"/>
    </row>
    <row r="167" spans="1:12" s="418" customFormat="1" ht="22.5" customHeight="1">
      <c r="A167" s="63"/>
      <c r="B167" s="520" t="s">
        <v>1526</v>
      </c>
      <c r="C167" s="63"/>
      <c r="D167" s="63"/>
      <c r="E167" s="405"/>
      <c r="F167" s="401"/>
      <c r="G167" s="404"/>
      <c r="H167" s="397"/>
      <c r="I167" s="63"/>
    </row>
    <row r="168" spans="1:12" s="418" customFormat="1" ht="24" customHeight="1">
      <c r="A168" s="63"/>
      <c r="B168" s="589" t="s">
        <v>846</v>
      </c>
      <c r="C168" s="63"/>
      <c r="D168" s="63"/>
      <c r="E168" s="405"/>
      <c r="F168" s="401"/>
      <c r="G168" s="404"/>
      <c r="H168" s="397"/>
      <c r="I168" s="63"/>
    </row>
    <row r="169" spans="1:12" s="63" customFormat="1" ht="24" customHeight="1">
      <c r="B169" s="63" t="s">
        <v>861</v>
      </c>
      <c r="E169" s="410"/>
      <c r="F169" s="396"/>
      <c r="H169" s="397"/>
    </row>
    <row r="170" spans="1:12" s="63" customFormat="1" ht="22.5" customHeight="1">
      <c r="B170" s="589" t="s">
        <v>1762</v>
      </c>
      <c r="E170" s="410"/>
      <c r="F170" s="397"/>
      <c r="H170" s="397"/>
    </row>
    <row r="171" spans="1:12" s="63" customFormat="1" ht="25.5" customHeight="1">
      <c r="A171" s="63" t="s">
        <v>929</v>
      </c>
      <c r="E171" s="410"/>
      <c r="F171" s="397"/>
      <c r="H171" s="397"/>
    </row>
    <row r="172" spans="1:12" s="63" customFormat="1" ht="25.5" customHeight="1">
      <c r="A172" s="574" t="s">
        <v>1763</v>
      </c>
      <c r="E172" s="410"/>
      <c r="F172" s="397"/>
      <c r="H172" s="397"/>
    </row>
    <row r="173" spans="1:12" s="63" customFormat="1" ht="5.25" customHeight="1">
      <c r="D173" s="396"/>
      <c r="E173" s="410"/>
      <c r="F173" s="397"/>
      <c r="H173" s="397"/>
    </row>
    <row r="174" spans="1:12" s="63" customFormat="1" ht="5.25" customHeight="1">
      <c r="D174" s="396"/>
      <c r="E174" s="410"/>
      <c r="F174" s="397"/>
      <c r="H174" s="397"/>
    </row>
    <row r="175" spans="1:12" s="396" customFormat="1">
      <c r="A175" s="400" t="s">
        <v>20</v>
      </c>
      <c r="G175" s="947" t="s">
        <v>1</v>
      </c>
      <c r="H175" s="401">
        <f>SUM(H176,H191)</f>
        <v>170000</v>
      </c>
      <c r="I175" s="398" t="s">
        <v>30</v>
      </c>
      <c r="L175" s="397"/>
    </row>
    <row r="176" spans="1:12" s="400" customFormat="1" ht="23.25" customHeight="1">
      <c r="A176" s="400" t="s">
        <v>2203</v>
      </c>
      <c r="G176" s="947" t="s">
        <v>28</v>
      </c>
      <c r="H176" s="401">
        <v>70000</v>
      </c>
      <c r="I176" s="398" t="s">
        <v>30</v>
      </c>
      <c r="L176" s="401"/>
    </row>
    <row r="177" spans="1:12" s="63" customFormat="1" ht="24.75" customHeight="1">
      <c r="A177" s="63" t="s">
        <v>931</v>
      </c>
      <c r="D177" s="404"/>
      <c r="E177" s="405"/>
      <c r="F177" s="401"/>
      <c r="G177" s="404"/>
      <c r="H177" s="397"/>
    </row>
    <row r="178" spans="1:12" s="63" customFormat="1" ht="24.75" customHeight="1">
      <c r="A178" s="63" t="s">
        <v>932</v>
      </c>
      <c r="D178" s="404"/>
      <c r="E178" s="405"/>
      <c r="F178" s="401"/>
      <c r="G178" s="404"/>
      <c r="H178" s="397"/>
    </row>
    <row r="179" spans="1:12" s="63" customFormat="1" ht="23.25" customHeight="1">
      <c r="A179" s="63" t="s">
        <v>933</v>
      </c>
      <c r="D179" s="404"/>
      <c r="E179" s="405"/>
      <c r="F179" s="401"/>
      <c r="G179" s="404"/>
      <c r="H179" s="397"/>
      <c r="I179" s="396"/>
    </row>
    <row r="180" spans="1:12" s="63" customFormat="1" ht="25.5" customHeight="1">
      <c r="A180" s="63" t="s">
        <v>934</v>
      </c>
      <c r="D180" s="404"/>
      <c r="E180" s="405"/>
      <c r="F180" s="401"/>
      <c r="G180" s="404"/>
      <c r="H180" s="397"/>
      <c r="I180" s="396"/>
    </row>
    <row r="181" spans="1:12" s="63" customFormat="1" ht="22.5" customHeight="1">
      <c r="A181" s="520" t="s">
        <v>886</v>
      </c>
      <c r="D181" s="404"/>
      <c r="E181" s="405"/>
      <c r="F181" s="401"/>
      <c r="G181" s="404"/>
      <c r="H181" s="397"/>
      <c r="I181" s="396"/>
    </row>
    <row r="182" spans="1:12" s="396" customFormat="1">
      <c r="B182" s="396" t="s">
        <v>877</v>
      </c>
      <c r="G182" s="406"/>
      <c r="H182" s="397"/>
      <c r="I182" s="402"/>
      <c r="L182" s="397"/>
    </row>
    <row r="183" spans="1:12" s="396" customFormat="1">
      <c r="B183" s="396" t="s">
        <v>878</v>
      </c>
      <c r="G183" s="406"/>
      <c r="H183" s="397"/>
      <c r="I183" s="402"/>
      <c r="L183" s="397"/>
    </row>
    <row r="184" spans="1:12" s="396" customFormat="1">
      <c r="B184" s="396" t="s">
        <v>879</v>
      </c>
      <c r="G184" s="406"/>
      <c r="H184" s="397"/>
      <c r="I184" s="402"/>
      <c r="L184" s="397"/>
    </row>
    <row r="185" spans="1:12" s="404" customFormat="1" ht="24.75" customHeight="1">
      <c r="A185" s="429" t="s">
        <v>1630</v>
      </c>
      <c r="F185" s="401"/>
      <c r="H185" s="401"/>
    </row>
    <row r="186" spans="1:12" s="63" customFormat="1" ht="21" customHeight="1">
      <c r="A186" s="589"/>
      <c r="B186" s="589" t="s">
        <v>936</v>
      </c>
      <c r="F186" s="397"/>
      <c r="H186" s="397"/>
    </row>
    <row r="187" spans="1:12" s="63" customFormat="1" ht="21.75" customHeight="1">
      <c r="A187" s="589" t="s">
        <v>935</v>
      </c>
      <c r="F187" s="397"/>
      <c r="H187" s="397"/>
    </row>
    <row r="188" spans="1:12" s="63" customFormat="1" ht="23.25" customHeight="1">
      <c r="A188" s="589"/>
      <c r="B188" s="589" t="s">
        <v>937</v>
      </c>
      <c r="F188" s="397"/>
      <c r="H188" s="397"/>
    </row>
    <row r="189" spans="1:12" s="63" customFormat="1" ht="23.25" customHeight="1">
      <c r="A189" s="602" t="s">
        <v>938</v>
      </c>
      <c r="F189" s="397"/>
      <c r="H189" s="397"/>
    </row>
    <row r="190" spans="1:12" s="63" customFormat="1" ht="27.75" customHeight="1">
      <c r="A190" s="574" t="s">
        <v>939</v>
      </c>
      <c r="D190" s="404"/>
      <c r="E190" s="405"/>
      <c r="F190" s="401"/>
      <c r="G190" s="404"/>
      <c r="H190" s="397"/>
      <c r="I190" s="396"/>
    </row>
    <row r="191" spans="1:12" s="396" customFormat="1">
      <c r="A191" s="575" t="s">
        <v>2204</v>
      </c>
      <c r="B191" s="400"/>
      <c r="C191" s="400"/>
      <c r="D191" s="400"/>
      <c r="E191" s="400"/>
      <c r="F191" s="400"/>
      <c r="G191" s="947" t="s">
        <v>28</v>
      </c>
      <c r="H191" s="401">
        <v>100000</v>
      </c>
      <c r="I191" s="398" t="s">
        <v>30</v>
      </c>
      <c r="L191" s="397"/>
    </row>
    <row r="192" spans="1:12" s="396" customFormat="1">
      <c r="A192" s="63" t="s">
        <v>940</v>
      </c>
      <c r="B192" s="63"/>
      <c r="C192" s="63"/>
      <c r="D192" s="63"/>
      <c r="E192" s="63"/>
      <c r="F192" s="397"/>
      <c r="G192" s="63"/>
      <c r="H192" s="397"/>
      <c r="I192" s="402"/>
      <c r="L192" s="397"/>
    </row>
    <row r="193" spans="1:12" s="396" customFormat="1">
      <c r="A193" s="693" t="s">
        <v>941</v>
      </c>
      <c r="B193" s="400"/>
      <c r="C193" s="400"/>
      <c r="D193" s="400"/>
      <c r="E193" s="400"/>
      <c r="F193" s="400"/>
      <c r="G193" s="947"/>
      <c r="H193" s="401"/>
      <c r="I193" s="398"/>
      <c r="L193" s="397"/>
    </row>
    <row r="194" spans="1:12" s="396" customFormat="1">
      <c r="A194" s="693" t="s">
        <v>2571</v>
      </c>
      <c r="B194" s="400"/>
      <c r="C194" s="400"/>
      <c r="D194" s="400"/>
      <c r="E194" s="400"/>
      <c r="F194" s="400"/>
      <c r="G194" s="947"/>
      <c r="H194" s="401"/>
      <c r="I194" s="398"/>
      <c r="L194" s="397"/>
    </row>
    <row r="195" spans="1:12" s="396" customFormat="1">
      <c r="A195" s="693" t="s">
        <v>2572</v>
      </c>
      <c r="B195" s="400"/>
      <c r="C195" s="400"/>
      <c r="D195" s="400"/>
      <c r="E195" s="400"/>
      <c r="F195" s="400"/>
      <c r="G195" s="947"/>
      <c r="H195" s="401"/>
      <c r="I195" s="398"/>
      <c r="L195" s="397"/>
    </row>
    <row r="196" spans="1:12" s="396" customFormat="1">
      <c r="B196" s="396" t="s">
        <v>877</v>
      </c>
      <c r="G196" s="406"/>
      <c r="H196" s="397"/>
      <c r="I196" s="402"/>
      <c r="L196" s="397"/>
    </row>
    <row r="197" spans="1:12" s="396" customFormat="1">
      <c r="B197" s="396" t="s">
        <v>878</v>
      </c>
      <c r="G197" s="406"/>
      <c r="H197" s="397"/>
      <c r="I197" s="402"/>
      <c r="L197" s="397"/>
    </row>
    <row r="198" spans="1:12" s="396" customFormat="1">
      <c r="B198" s="396" t="s">
        <v>879</v>
      </c>
      <c r="G198" s="406"/>
      <c r="H198" s="397"/>
      <c r="I198" s="402"/>
      <c r="L198" s="397"/>
    </row>
    <row r="199" spans="1:12" s="404" customFormat="1" ht="24.75" customHeight="1">
      <c r="A199" s="429" t="s">
        <v>1630</v>
      </c>
      <c r="F199" s="401"/>
      <c r="H199" s="401"/>
    </row>
    <row r="200" spans="1:12" s="63" customFormat="1" ht="21" customHeight="1">
      <c r="A200" s="589"/>
      <c r="B200" s="63" t="s">
        <v>936</v>
      </c>
      <c r="F200" s="397"/>
      <c r="H200" s="397"/>
    </row>
    <row r="201" spans="1:12" s="63" customFormat="1" ht="21.75" customHeight="1">
      <c r="A201" s="589" t="s">
        <v>935</v>
      </c>
      <c r="F201" s="397"/>
      <c r="H201" s="397"/>
    </row>
    <row r="202" spans="1:12" s="63" customFormat="1" ht="23.25" customHeight="1">
      <c r="A202" s="589"/>
      <c r="B202" s="63" t="s">
        <v>937</v>
      </c>
      <c r="F202" s="397"/>
      <c r="H202" s="397"/>
    </row>
    <row r="203" spans="1:12" s="63" customFormat="1" ht="23.25" customHeight="1">
      <c r="A203" s="602" t="s">
        <v>938</v>
      </c>
      <c r="F203" s="397"/>
      <c r="H203" s="397"/>
    </row>
    <row r="204" spans="1:12" s="63" customFormat="1" ht="24.75" customHeight="1">
      <c r="A204" s="574" t="s">
        <v>939</v>
      </c>
      <c r="D204" s="404"/>
      <c r="E204" s="405"/>
      <c r="F204" s="401"/>
      <c r="G204" s="404"/>
      <c r="H204" s="397"/>
      <c r="I204" s="396"/>
    </row>
    <row r="205" spans="1:12" s="396" customFormat="1" ht="5.25" customHeight="1">
      <c r="A205" s="404"/>
      <c r="B205" s="63"/>
      <c r="C205" s="63"/>
      <c r="D205" s="63"/>
      <c r="E205" s="63"/>
      <c r="F205" s="397"/>
      <c r="H205" s="397"/>
      <c r="I205" s="402"/>
      <c r="L205" s="397"/>
    </row>
    <row r="206" spans="1:12" s="396" customFormat="1" ht="5.25" customHeight="1">
      <c r="A206" s="404"/>
      <c r="B206" s="63"/>
      <c r="C206" s="63"/>
      <c r="D206" s="63"/>
      <c r="E206" s="63"/>
      <c r="F206" s="397"/>
      <c r="H206" s="397"/>
      <c r="I206" s="402"/>
      <c r="L206" s="397"/>
    </row>
    <row r="207" spans="1:12" s="396" customFormat="1" ht="5.25" customHeight="1">
      <c r="A207" s="404"/>
      <c r="B207" s="63"/>
      <c r="C207" s="63"/>
      <c r="D207" s="63"/>
      <c r="E207" s="63"/>
      <c r="F207" s="397"/>
      <c r="H207" s="397"/>
      <c r="I207" s="402"/>
      <c r="L207" s="397"/>
    </row>
    <row r="208" spans="1:12" s="396" customFormat="1" ht="5.25" customHeight="1">
      <c r="A208" s="404"/>
      <c r="B208" s="63"/>
      <c r="C208" s="63"/>
      <c r="D208" s="63"/>
      <c r="E208" s="63"/>
      <c r="F208" s="397"/>
      <c r="H208" s="397"/>
      <c r="I208" s="402"/>
      <c r="L208" s="397"/>
    </row>
    <row r="209" spans="1:12" s="396" customFormat="1" ht="5.25" customHeight="1">
      <c r="A209" s="404"/>
      <c r="B209" s="63"/>
      <c r="C209" s="63"/>
      <c r="D209" s="63"/>
      <c r="E209" s="63"/>
      <c r="F209" s="397"/>
      <c r="H209" s="397"/>
      <c r="I209" s="402"/>
      <c r="L209" s="397"/>
    </row>
    <row r="210" spans="1:12" s="396" customFormat="1" ht="5.25" customHeight="1">
      <c r="A210" s="404"/>
      <c r="B210" s="63"/>
      <c r="C210" s="63"/>
      <c r="D210" s="63"/>
      <c r="E210" s="63"/>
      <c r="F210" s="397"/>
      <c r="H210" s="397"/>
      <c r="I210" s="402"/>
      <c r="L210" s="397"/>
    </row>
    <row r="211" spans="1:12" s="396" customFormat="1" ht="5.25" customHeight="1">
      <c r="A211" s="404"/>
      <c r="B211" s="63"/>
      <c r="C211" s="63"/>
      <c r="D211" s="63"/>
      <c r="E211" s="63"/>
      <c r="F211" s="397"/>
      <c r="H211" s="397"/>
      <c r="I211" s="402"/>
      <c r="L211" s="397"/>
    </row>
    <row r="212" spans="1:12" s="396" customFormat="1" ht="5.25" customHeight="1">
      <c r="A212" s="404"/>
      <c r="B212" s="63"/>
      <c r="C212" s="63"/>
      <c r="D212" s="63"/>
      <c r="E212" s="63"/>
      <c r="F212" s="397"/>
      <c r="H212" s="397"/>
      <c r="I212" s="402"/>
      <c r="L212" s="397"/>
    </row>
    <row r="213" spans="1:12" s="396" customFormat="1" ht="5.25" customHeight="1">
      <c r="A213" s="404"/>
      <c r="B213" s="63"/>
      <c r="C213" s="63"/>
      <c r="D213" s="63"/>
      <c r="E213" s="63"/>
      <c r="F213" s="397"/>
      <c r="H213" s="397"/>
      <c r="I213" s="402"/>
      <c r="L213" s="397"/>
    </row>
    <row r="214" spans="1:12" s="396" customFormat="1" ht="5.25" customHeight="1">
      <c r="A214" s="404"/>
      <c r="B214" s="63"/>
      <c r="C214" s="63"/>
      <c r="D214" s="63"/>
      <c r="E214" s="63"/>
      <c r="F214" s="397"/>
      <c r="H214" s="397"/>
      <c r="I214" s="402"/>
      <c r="L214" s="397"/>
    </row>
    <row r="215" spans="1:12" s="396" customFormat="1" ht="5.25" customHeight="1">
      <c r="A215" s="404"/>
      <c r="B215" s="63"/>
      <c r="C215" s="63"/>
      <c r="D215" s="63"/>
      <c r="E215" s="63"/>
      <c r="F215" s="397"/>
      <c r="H215" s="397"/>
      <c r="I215" s="402"/>
      <c r="L215" s="397"/>
    </row>
    <row r="216" spans="1:12" s="396" customFormat="1" ht="5.25" customHeight="1">
      <c r="A216" s="404"/>
      <c r="B216" s="63"/>
      <c r="C216" s="63"/>
      <c r="D216" s="63"/>
      <c r="E216" s="63"/>
      <c r="F216" s="397"/>
      <c r="H216" s="397"/>
      <c r="I216" s="402"/>
      <c r="L216" s="397"/>
    </row>
    <row r="217" spans="1:12" s="396" customFormat="1">
      <c r="A217" s="404" t="s">
        <v>77</v>
      </c>
      <c r="B217" s="63"/>
      <c r="C217" s="63"/>
      <c r="D217" s="63"/>
      <c r="E217" s="63"/>
      <c r="F217" s="397"/>
      <c r="G217" s="405" t="s">
        <v>1</v>
      </c>
      <c r="H217" s="401">
        <f>SUM(H219)</f>
        <v>13400</v>
      </c>
      <c r="I217" s="398" t="s">
        <v>30</v>
      </c>
      <c r="L217" s="397"/>
    </row>
    <row r="218" spans="1:12" s="396" customFormat="1">
      <c r="A218" s="404" t="s">
        <v>391</v>
      </c>
      <c r="B218" s="63"/>
      <c r="C218" s="63"/>
      <c r="D218" s="63"/>
      <c r="E218" s="63"/>
      <c r="F218" s="397"/>
      <c r="G218" s="63"/>
      <c r="H218" s="397"/>
      <c r="I218" s="402"/>
      <c r="L218" s="397"/>
    </row>
    <row r="219" spans="1:12" s="400" customFormat="1" ht="23.25" customHeight="1">
      <c r="A219" s="400" t="s">
        <v>0</v>
      </c>
      <c r="G219" s="947" t="s">
        <v>1</v>
      </c>
      <c r="H219" s="401">
        <f>SUM(H220)</f>
        <v>13400</v>
      </c>
      <c r="I219" s="398" t="s">
        <v>30</v>
      </c>
      <c r="L219" s="401"/>
    </row>
    <row r="220" spans="1:12" s="396" customFormat="1" ht="24.75" customHeight="1">
      <c r="A220" s="400" t="s">
        <v>2382</v>
      </c>
      <c r="B220" s="400"/>
      <c r="C220" s="400"/>
      <c r="D220" s="404"/>
      <c r="E220" s="400"/>
      <c r="F220" s="947"/>
      <c r="G220" s="417" t="s">
        <v>1</v>
      </c>
      <c r="H220" s="401">
        <f>SUM(H221)</f>
        <v>13400</v>
      </c>
      <c r="I220" s="398" t="s">
        <v>30</v>
      </c>
      <c r="L220" s="397"/>
    </row>
    <row r="221" spans="1:12" s="400" customFormat="1" ht="23.25" customHeight="1">
      <c r="B221" s="400" t="s">
        <v>1764</v>
      </c>
      <c r="F221" s="947"/>
      <c r="G221" s="401" t="s">
        <v>28</v>
      </c>
      <c r="H221" s="401">
        <v>13400</v>
      </c>
      <c r="I221" s="398" t="s">
        <v>30</v>
      </c>
      <c r="L221" s="401"/>
    </row>
    <row r="222" spans="1:12" s="396" customFormat="1" ht="23.25" customHeight="1">
      <c r="A222" s="396" t="s">
        <v>1765</v>
      </c>
      <c r="F222" s="406"/>
      <c r="G222" s="397"/>
      <c r="H222" s="397"/>
      <c r="I222" s="402"/>
      <c r="L222" s="397"/>
    </row>
    <row r="223" spans="1:12" s="396" customFormat="1" ht="23.25" customHeight="1">
      <c r="B223" s="396" t="s">
        <v>1766</v>
      </c>
      <c r="F223" s="406"/>
      <c r="G223" s="397"/>
      <c r="H223" s="397"/>
      <c r="I223" s="402"/>
      <c r="L223" s="397"/>
    </row>
    <row r="224" spans="1:12" s="396" customFormat="1" ht="23.25" customHeight="1">
      <c r="A224" s="396" t="s">
        <v>1767</v>
      </c>
      <c r="F224" s="406"/>
      <c r="G224" s="397"/>
      <c r="H224" s="397"/>
      <c r="I224" s="402"/>
      <c r="L224" s="397"/>
    </row>
    <row r="225" spans="1:12" s="396" customFormat="1" ht="23.25" customHeight="1">
      <c r="B225" s="396" t="s">
        <v>1768</v>
      </c>
      <c r="F225" s="406"/>
      <c r="G225" s="397"/>
      <c r="H225" s="397"/>
      <c r="I225" s="402"/>
      <c r="L225" s="397"/>
    </row>
    <row r="226" spans="1:12" s="396" customFormat="1" ht="23.25" customHeight="1">
      <c r="B226" s="396" t="s">
        <v>1769</v>
      </c>
      <c r="F226" s="406"/>
      <c r="G226" s="397"/>
      <c r="H226" s="397"/>
      <c r="I226" s="402"/>
      <c r="L226" s="397"/>
    </row>
    <row r="227" spans="1:12" s="396" customFormat="1" ht="23.25" customHeight="1">
      <c r="B227" s="396" t="s">
        <v>1770</v>
      </c>
      <c r="F227" s="406"/>
      <c r="G227" s="397"/>
      <c r="H227" s="397"/>
      <c r="I227" s="402"/>
      <c r="L227" s="397"/>
    </row>
    <row r="228" spans="1:12" s="396" customFormat="1" ht="23.25" customHeight="1">
      <c r="A228" s="400"/>
      <c r="B228" s="396" t="s">
        <v>1771</v>
      </c>
      <c r="F228" s="406"/>
      <c r="G228" s="397"/>
      <c r="H228" s="397"/>
      <c r="I228" s="402"/>
      <c r="L228" s="397"/>
    </row>
    <row r="229" spans="1:12" s="396" customFormat="1" ht="23.25" customHeight="1">
      <c r="A229" s="396" t="s">
        <v>1677</v>
      </c>
      <c r="F229" s="406"/>
      <c r="G229" s="397"/>
      <c r="H229" s="397"/>
      <c r="I229" s="402"/>
      <c r="L229" s="397"/>
    </row>
    <row r="230" spans="1:12" s="396" customFormat="1" ht="23.25" customHeight="1">
      <c r="A230" s="576" t="s">
        <v>1772</v>
      </c>
      <c r="F230" s="406"/>
      <c r="G230" s="397"/>
      <c r="H230" s="397"/>
      <c r="I230" s="402"/>
      <c r="L230" s="397"/>
    </row>
    <row r="231" spans="1:12" s="396" customFormat="1" ht="23.25" customHeight="1">
      <c r="A231" s="400"/>
      <c r="F231" s="406"/>
      <c r="G231" s="397"/>
      <c r="H231" s="397"/>
      <c r="I231" s="402"/>
      <c r="L231" s="397"/>
    </row>
    <row r="232" spans="1:12" s="63" customFormat="1" ht="22.5" customHeight="1">
      <c r="C232" s="410"/>
      <c r="D232" s="397"/>
      <c r="F232" s="397"/>
    </row>
    <row r="233" spans="1:12" s="63" customFormat="1" ht="22.5" customHeight="1">
      <c r="A233" s="404"/>
      <c r="C233" s="410"/>
      <c r="D233" s="397"/>
      <c r="F233" s="397"/>
    </row>
    <row r="234" spans="1:12" s="396" customFormat="1" ht="25.5" customHeight="1">
      <c r="F234" s="406"/>
      <c r="G234" s="397"/>
      <c r="H234" s="397"/>
      <c r="I234" s="402"/>
      <c r="L234" s="397"/>
    </row>
    <row r="235" spans="1:12" s="396" customFormat="1">
      <c r="A235" s="63"/>
      <c r="B235" s="63"/>
      <c r="C235" s="63"/>
      <c r="D235" s="63"/>
      <c r="E235" s="63"/>
      <c r="F235" s="397"/>
      <c r="G235" s="63"/>
      <c r="H235" s="397"/>
      <c r="I235" s="402"/>
      <c r="L235" s="397"/>
    </row>
    <row r="236" spans="1:12" s="396" customFormat="1">
      <c r="A236" s="63"/>
      <c r="B236" s="63"/>
      <c r="C236" s="63"/>
      <c r="D236" s="63"/>
      <c r="E236" s="63"/>
      <c r="F236" s="397"/>
      <c r="G236" s="63"/>
      <c r="H236" s="397"/>
      <c r="I236" s="402"/>
      <c r="L236" s="397"/>
    </row>
    <row r="237" spans="1:12" s="396" customFormat="1">
      <c r="A237" s="63"/>
      <c r="B237" s="63"/>
      <c r="C237" s="63"/>
      <c r="D237" s="63"/>
      <c r="E237" s="63"/>
      <c r="F237" s="397"/>
      <c r="G237" s="63"/>
      <c r="H237" s="397"/>
      <c r="I237" s="402"/>
      <c r="L237" s="397"/>
    </row>
    <row r="238" spans="1:12" s="396" customFormat="1">
      <c r="A238" s="63"/>
      <c r="B238" s="63"/>
      <c r="C238" s="63"/>
      <c r="D238" s="63"/>
      <c r="E238" s="63"/>
      <c r="F238" s="397"/>
      <c r="G238" s="63"/>
      <c r="H238" s="397"/>
      <c r="I238" s="402"/>
      <c r="L238" s="397"/>
    </row>
    <row r="239" spans="1:12" s="396" customFormat="1">
      <c r="A239" s="63"/>
      <c r="B239" s="63"/>
      <c r="C239" s="63"/>
      <c r="D239" s="63"/>
      <c r="E239" s="63"/>
      <c r="F239" s="397"/>
      <c r="G239" s="63"/>
      <c r="H239" s="397"/>
      <c r="I239" s="402"/>
      <c r="L239" s="397"/>
    </row>
    <row r="240" spans="1:12" s="396" customFormat="1">
      <c r="A240" s="63"/>
      <c r="B240" s="63"/>
      <c r="C240" s="63"/>
      <c r="D240" s="63"/>
      <c r="E240" s="63"/>
      <c r="F240" s="397"/>
      <c r="G240" s="63"/>
      <c r="H240" s="397"/>
      <c r="I240" s="402"/>
      <c r="L240" s="397"/>
    </row>
    <row r="241" spans="1:12" s="396" customFormat="1">
      <c r="A241" s="63"/>
      <c r="B241" s="63"/>
      <c r="C241" s="63"/>
      <c r="D241" s="63"/>
      <c r="E241" s="63"/>
      <c r="F241" s="397"/>
      <c r="G241" s="63"/>
      <c r="H241" s="397"/>
      <c r="I241" s="402"/>
      <c r="L241" s="397"/>
    </row>
    <row r="242" spans="1:12" s="396" customFormat="1">
      <c r="A242" s="63"/>
      <c r="B242" s="63"/>
      <c r="C242" s="63"/>
      <c r="D242" s="63"/>
      <c r="E242" s="63"/>
      <c r="F242" s="397"/>
      <c r="G242" s="63"/>
      <c r="H242" s="397"/>
      <c r="I242" s="402"/>
      <c r="L242" s="397"/>
    </row>
    <row r="243" spans="1:12" s="396" customFormat="1">
      <c r="A243" s="63"/>
      <c r="B243" s="63"/>
      <c r="C243" s="63"/>
      <c r="D243" s="63"/>
      <c r="E243" s="63"/>
      <c r="F243" s="397"/>
      <c r="G243" s="63"/>
      <c r="H243" s="397"/>
      <c r="I243" s="402"/>
      <c r="L243" s="397"/>
    </row>
    <row r="244" spans="1:12" s="396" customFormat="1">
      <c r="A244" s="63"/>
      <c r="B244" s="63"/>
      <c r="C244" s="63"/>
      <c r="D244" s="63"/>
      <c r="E244" s="63"/>
      <c r="F244" s="397"/>
      <c r="G244" s="63"/>
      <c r="H244" s="397"/>
      <c r="I244" s="402"/>
      <c r="L244" s="397"/>
    </row>
    <row r="245" spans="1:12" s="396" customFormat="1">
      <c r="A245" s="63"/>
      <c r="B245" s="63"/>
      <c r="C245" s="63"/>
      <c r="D245" s="63"/>
      <c r="E245" s="63"/>
      <c r="F245" s="397"/>
      <c r="G245" s="63"/>
      <c r="H245" s="397"/>
      <c r="I245" s="402"/>
      <c r="L245" s="397"/>
    </row>
    <row r="246" spans="1:12" s="396" customFormat="1">
      <c r="A246" s="63"/>
      <c r="B246" s="63"/>
      <c r="C246" s="63"/>
      <c r="D246" s="63"/>
      <c r="E246" s="63"/>
      <c r="F246" s="397"/>
      <c r="G246" s="63"/>
      <c r="H246" s="397"/>
      <c r="I246" s="402"/>
      <c r="L246" s="397"/>
    </row>
    <row r="247" spans="1:12" s="396" customFormat="1">
      <c r="A247" s="63"/>
      <c r="B247" s="63"/>
      <c r="C247" s="63"/>
      <c r="D247" s="63"/>
      <c r="E247" s="63"/>
      <c r="F247" s="397"/>
      <c r="G247" s="63"/>
      <c r="H247" s="397"/>
      <c r="I247" s="402"/>
      <c r="L247" s="397"/>
    </row>
  </sheetData>
  <pageMargins left="1.1811023622047245" right="0.19685039370078741" top="0.94488188976377963" bottom="0.55118110236220474" header="0.31496062992125984" footer="0.31496062992125984"/>
  <pageSetup paperSize="9" firstPageNumber="116" orientation="portrait" useFirstPageNumber="1" r:id="rId1"/>
  <headerFooter>
    <oddHeader>&amp;R&amp;16&amp;P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610"/>
  <sheetViews>
    <sheetView view="pageBreakPreview" topLeftCell="A602" zoomScale="140" zoomScaleNormal="140" zoomScaleSheetLayoutView="140" workbookViewId="0">
      <selection activeCell="E602" sqref="E602"/>
    </sheetView>
  </sheetViews>
  <sheetFormatPr defaultRowHeight="23.25"/>
  <cols>
    <col min="1" max="5" width="9.140625" style="57"/>
    <col min="6" max="6" width="13.7109375" style="57" customWidth="1"/>
    <col min="7" max="7" width="17.140625" style="57" customWidth="1"/>
    <col min="8" max="8" width="11.28515625" style="57" customWidth="1"/>
    <col min="9" max="9" width="7.7109375" style="57" customWidth="1"/>
    <col min="10" max="10" width="3.5703125" style="57" customWidth="1"/>
    <col min="11" max="11" width="2.5703125" style="57" customWidth="1"/>
    <col min="12" max="16384" width="9.140625" style="57"/>
  </cols>
  <sheetData>
    <row r="1" spans="1:12" s="400" customFormat="1" ht="21.75">
      <c r="A1" s="403" t="s">
        <v>257</v>
      </c>
      <c r="B1" s="403"/>
      <c r="C1" s="403"/>
      <c r="D1" s="403"/>
      <c r="E1" s="403"/>
      <c r="F1" s="403"/>
      <c r="G1" s="395"/>
      <c r="H1" s="426">
        <f>SUM(H2,H66)</f>
        <v>6214625</v>
      </c>
      <c r="I1" s="398" t="s">
        <v>30</v>
      </c>
      <c r="L1" s="401"/>
    </row>
    <row r="2" spans="1:12" s="396" customFormat="1">
      <c r="A2" s="400" t="s">
        <v>258</v>
      </c>
      <c r="C2" s="400"/>
      <c r="E2" s="397"/>
      <c r="F2" s="399"/>
      <c r="G2" s="406"/>
      <c r="H2" s="401">
        <f>SUM(H3,H23)</f>
        <v>489185</v>
      </c>
      <c r="I2" s="398" t="s">
        <v>30</v>
      </c>
      <c r="L2" s="397"/>
    </row>
    <row r="3" spans="1:12" s="396" customFormat="1">
      <c r="A3" s="400" t="s">
        <v>54</v>
      </c>
      <c r="C3" s="400"/>
      <c r="E3" s="397"/>
      <c r="F3" s="402"/>
      <c r="G3" s="417" t="s">
        <v>1</v>
      </c>
      <c r="H3" s="401">
        <f>SUM(H5)</f>
        <v>318000</v>
      </c>
      <c r="I3" s="398" t="s">
        <v>30</v>
      </c>
      <c r="L3" s="397"/>
    </row>
    <row r="4" spans="1:12" s="396" customFormat="1">
      <c r="A4" s="400" t="s">
        <v>389</v>
      </c>
      <c r="C4" s="400"/>
      <c r="E4" s="397"/>
      <c r="F4" s="402"/>
      <c r="G4" s="417"/>
      <c r="H4" s="401"/>
      <c r="I4" s="398"/>
      <c r="L4" s="397"/>
    </row>
    <row r="5" spans="1:12" s="396" customFormat="1">
      <c r="A5" s="400" t="s">
        <v>94</v>
      </c>
      <c r="C5" s="400"/>
      <c r="E5" s="397"/>
      <c r="F5" s="402"/>
      <c r="G5" s="417" t="s">
        <v>1</v>
      </c>
      <c r="H5" s="401">
        <f>SUM(H6)</f>
        <v>318000</v>
      </c>
      <c r="I5" s="398" t="s">
        <v>30</v>
      </c>
      <c r="L5" s="397"/>
    </row>
    <row r="6" spans="1:12" s="396" customFormat="1">
      <c r="A6" s="400" t="s">
        <v>303</v>
      </c>
      <c r="B6" s="402"/>
      <c r="E6" s="397"/>
      <c r="F6" s="402"/>
      <c r="G6" s="417" t="s">
        <v>28</v>
      </c>
      <c r="H6" s="401">
        <f>SUM([6]แผนงานการศึกษา!$E$8)</f>
        <v>318000</v>
      </c>
      <c r="I6" s="398" t="s">
        <v>30</v>
      </c>
      <c r="L6" s="397"/>
    </row>
    <row r="7" spans="1:12" s="396" customFormat="1" ht="23.25" customHeight="1">
      <c r="A7" s="598" t="s">
        <v>2205</v>
      </c>
      <c r="F7" s="406"/>
      <c r="G7" s="397"/>
      <c r="H7" s="402"/>
      <c r="I7" s="402"/>
      <c r="L7" s="397"/>
    </row>
    <row r="8" spans="1:12" s="396" customFormat="1">
      <c r="A8" s="598" t="s">
        <v>2206</v>
      </c>
      <c r="E8" s="885"/>
      <c r="F8" s="406"/>
      <c r="G8" s="397"/>
      <c r="H8" s="402"/>
      <c r="I8" s="402"/>
      <c r="L8" s="397"/>
    </row>
    <row r="9" spans="1:12" s="396" customFormat="1">
      <c r="A9" s="598"/>
      <c r="B9" s="396" t="s">
        <v>1773</v>
      </c>
      <c r="E9" s="885"/>
      <c r="F9" s="406"/>
      <c r="G9" s="397"/>
      <c r="H9" s="402"/>
      <c r="I9" s="402"/>
      <c r="L9" s="397"/>
    </row>
    <row r="10" spans="1:12" s="422" customFormat="1" ht="21.75">
      <c r="A10" s="422" t="s">
        <v>1493</v>
      </c>
      <c r="E10" s="872"/>
      <c r="F10" s="872"/>
      <c r="G10" s="876"/>
      <c r="H10" s="879"/>
      <c r="I10" s="879"/>
      <c r="L10" s="876"/>
    </row>
    <row r="11" spans="1:12" s="396" customFormat="1" ht="18.75" customHeight="1">
      <c r="A11" s="598"/>
      <c r="B11" s="598" t="s">
        <v>1407</v>
      </c>
      <c r="E11" s="885"/>
      <c r="F11" s="406"/>
      <c r="G11" s="397"/>
      <c r="H11" s="402"/>
      <c r="I11" s="402"/>
      <c r="L11" s="397"/>
    </row>
    <row r="12" spans="1:12" s="396" customFormat="1" ht="19.5" customHeight="1">
      <c r="A12" s="598"/>
      <c r="B12" s="598" t="s">
        <v>1408</v>
      </c>
      <c r="E12" s="885"/>
      <c r="F12" s="406"/>
      <c r="G12" s="397"/>
      <c r="H12" s="402"/>
      <c r="I12" s="402"/>
      <c r="L12" s="397"/>
    </row>
    <row r="13" spans="1:12" s="396" customFormat="1" ht="19.5" customHeight="1">
      <c r="A13" s="598"/>
      <c r="B13" s="599" t="s">
        <v>2207</v>
      </c>
      <c r="E13" s="885"/>
      <c r="F13" s="406"/>
      <c r="G13" s="397"/>
      <c r="H13" s="402"/>
      <c r="I13" s="402"/>
      <c r="L13" s="397"/>
    </row>
    <row r="14" spans="1:12" s="396" customFormat="1" ht="19.5" customHeight="1">
      <c r="A14" s="598" t="s">
        <v>2208</v>
      </c>
      <c r="E14" s="885"/>
      <c r="F14" s="406"/>
      <c r="G14" s="397"/>
      <c r="H14" s="402"/>
      <c r="I14" s="402"/>
      <c r="L14" s="397"/>
    </row>
    <row r="15" spans="1:12" s="396" customFormat="1" ht="19.5" customHeight="1">
      <c r="A15" s="598"/>
      <c r="B15" s="699" t="s">
        <v>1774</v>
      </c>
      <c r="E15" s="885"/>
      <c r="F15" s="406"/>
      <c r="G15" s="397"/>
      <c r="H15" s="402"/>
      <c r="I15" s="402"/>
      <c r="L15" s="397"/>
    </row>
    <row r="16" spans="1:12" s="396" customFormat="1" ht="19.5" customHeight="1">
      <c r="A16" s="598" t="s">
        <v>1775</v>
      </c>
      <c r="E16" s="885"/>
      <c r="F16" s="406"/>
      <c r="G16" s="397"/>
      <c r="H16" s="402"/>
      <c r="I16" s="402"/>
      <c r="L16" s="397"/>
    </row>
    <row r="17" spans="1:12" s="396" customFormat="1" ht="19.5" customHeight="1">
      <c r="A17" s="598" t="s">
        <v>1776</v>
      </c>
      <c r="E17" s="885"/>
      <c r="F17" s="406"/>
      <c r="G17" s="397"/>
      <c r="H17" s="402"/>
      <c r="I17" s="402"/>
      <c r="L17" s="397"/>
    </row>
    <row r="18" spans="1:12" s="396" customFormat="1" ht="19.5" customHeight="1">
      <c r="A18" s="598" t="s">
        <v>1777</v>
      </c>
      <c r="E18" s="885"/>
      <c r="F18" s="406"/>
      <c r="G18" s="397"/>
      <c r="H18" s="402"/>
      <c r="I18" s="402"/>
      <c r="L18" s="397"/>
    </row>
    <row r="19" spans="1:12" s="396" customFormat="1" ht="19.5" customHeight="1">
      <c r="A19" s="598"/>
      <c r="B19" s="699" t="s">
        <v>2209</v>
      </c>
      <c r="E19" s="917"/>
      <c r="F19" s="406"/>
      <c r="G19" s="397"/>
      <c r="H19" s="402"/>
      <c r="I19" s="402"/>
      <c r="L19" s="397"/>
    </row>
    <row r="20" spans="1:12" s="396" customFormat="1" ht="19.5" customHeight="1">
      <c r="A20" s="598" t="s">
        <v>2189</v>
      </c>
      <c r="E20" s="917"/>
      <c r="F20" s="406"/>
      <c r="G20" s="397"/>
      <c r="H20" s="402"/>
      <c r="I20" s="402"/>
      <c r="L20" s="397"/>
    </row>
    <row r="21" spans="1:12" s="396" customFormat="1" ht="19.5" customHeight="1">
      <c r="A21" s="598" t="s">
        <v>2190</v>
      </c>
      <c r="E21" s="917"/>
      <c r="F21" s="406"/>
      <c r="G21" s="397"/>
      <c r="H21" s="402"/>
      <c r="I21" s="402"/>
      <c r="L21" s="397"/>
    </row>
    <row r="22" spans="1:12" s="396" customFormat="1" ht="8.25" customHeight="1">
      <c r="F22" s="406"/>
      <c r="G22" s="397"/>
      <c r="H22" s="397"/>
      <c r="L22" s="397"/>
    </row>
    <row r="23" spans="1:12" s="400" customFormat="1" ht="21.75">
      <c r="A23" s="400" t="s">
        <v>132</v>
      </c>
      <c r="G23" s="395" t="s">
        <v>1</v>
      </c>
      <c r="H23" s="401">
        <f>SUM(H25,H55)</f>
        <v>171185</v>
      </c>
      <c r="I23" s="398" t="s">
        <v>97</v>
      </c>
      <c r="L23" s="401"/>
    </row>
    <row r="24" spans="1:12" s="400" customFormat="1" ht="21.75">
      <c r="A24" s="400" t="s">
        <v>390</v>
      </c>
      <c r="G24" s="395"/>
      <c r="H24" s="401"/>
      <c r="I24" s="398"/>
      <c r="L24" s="401"/>
    </row>
    <row r="25" spans="1:12" s="400" customFormat="1" ht="21.75">
      <c r="A25" s="400" t="s">
        <v>3</v>
      </c>
      <c r="G25" s="395" t="s">
        <v>1</v>
      </c>
      <c r="H25" s="401">
        <f>SUM(H27,H46)</f>
        <v>87185</v>
      </c>
      <c r="I25" s="398" t="s">
        <v>97</v>
      </c>
      <c r="L25" s="401"/>
    </row>
    <row r="26" spans="1:12" s="400" customFormat="1" ht="21.75">
      <c r="A26" s="400" t="s">
        <v>2106</v>
      </c>
      <c r="G26" s="395"/>
      <c r="H26" s="401"/>
      <c r="I26" s="398"/>
      <c r="L26" s="401"/>
    </row>
    <row r="27" spans="1:12" s="400" customFormat="1" ht="21.75">
      <c r="G27" s="898" t="s">
        <v>1</v>
      </c>
      <c r="H27" s="401">
        <f>SUM(H28)</f>
        <v>57185</v>
      </c>
      <c r="I27" s="398" t="s">
        <v>30</v>
      </c>
      <c r="L27" s="401"/>
    </row>
    <row r="28" spans="1:12" s="400" customFormat="1">
      <c r="B28" s="400" t="s">
        <v>2082</v>
      </c>
      <c r="C28" s="396"/>
      <c r="D28" s="396"/>
      <c r="E28" s="396"/>
      <c r="F28" s="396"/>
      <c r="G28" s="395" t="s">
        <v>28</v>
      </c>
      <c r="H28" s="401">
        <f>SUM('[6]โบนัส 62(0.5 เท่า)'!$F$35)</f>
        <v>57185</v>
      </c>
      <c r="I28" s="398" t="s">
        <v>30</v>
      </c>
      <c r="L28" s="401"/>
    </row>
    <row r="29" spans="1:12" s="400" customFormat="1" ht="22.5" customHeight="1">
      <c r="A29" s="589" t="s">
        <v>2210</v>
      </c>
      <c r="B29" s="63"/>
      <c r="C29" s="63"/>
      <c r="D29" s="63"/>
      <c r="E29" s="63"/>
      <c r="F29" s="397"/>
      <c r="G29" s="63"/>
      <c r="H29" s="397"/>
      <c r="I29" s="402"/>
      <c r="L29" s="401"/>
    </row>
    <row r="30" spans="1:12" s="400" customFormat="1" ht="21.75" customHeight="1">
      <c r="A30" s="590" t="s">
        <v>1538</v>
      </c>
      <c r="B30" s="404"/>
      <c r="C30" s="404"/>
      <c r="D30" s="404"/>
      <c r="E30" s="404"/>
      <c r="F30" s="401"/>
      <c r="G30" s="404"/>
      <c r="H30" s="401"/>
      <c r="I30" s="398"/>
      <c r="L30" s="401"/>
    </row>
    <row r="31" spans="1:12" s="400" customFormat="1" ht="21.75" customHeight="1">
      <c r="A31" s="589"/>
      <c r="B31" s="589" t="s">
        <v>1383</v>
      </c>
      <c r="C31" s="63"/>
      <c r="D31" s="63"/>
      <c r="E31" s="63"/>
      <c r="F31" s="397"/>
      <c r="G31" s="63"/>
      <c r="H31" s="401"/>
      <c r="I31" s="398"/>
      <c r="L31" s="401"/>
    </row>
    <row r="32" spans="1:12" s="400" customFormat="1" ht="21.75" customHeight="1">
      <c r="A32" s="589" t="s">
        <v>1319</v>
      </c>
      <c r="B32" s="63"/>
      <c r="C32" s="63"/>
      <c r="D32" s="63"/>
      <c r="E32" s="63"/>
      <c r="F32" s="397"/>
      <c r="G32" s="63"/>
      <c r="H32" s="401"/>
      <c r="I32" s="398"/>
      <c r="L32" s="401"/>
    </row>
    <row r="33" spans="1:12" s="400" customFormat="1" ht="21.75" customHeight="1">
      <c r="A33" s="589"/>
      <c r="B33" s="589" t="s">
        <v>1318</v>
      </c>
      <c r="C33" s="63"/>
      <c r="D33" s="63"/>
      <c r="E33" s="63"/>
      <c r="F33" s="397"/>
      <c r="G33" s="63"/>
      <c r="H33" s="401"/>
      <c r="I33" s="398"/>
      <c r="L33" s="401"/>
    </row>
    <row r="34" spans="1:12" s="400" customFormat="1" ht="21.75" customHeight="1">
      <c r="A34" s="589" t="s">
        <v>1320</v>
      </c>
      <c r="B34" s="63"/>
      <c r="C34" s="63"/>
      <c r="D34" s="63"/>
      <c r="E34" s="63"/>
      <c r="F34" s="397"/>
      <c r="G34" s="63"/>
      <c r="H34" s="401"/>
      <c r="I34" s="398"/>
      <c r="L34" s="401"/>
    </row>
    <row r="35" spans="1:12" s="400" customFormat="1" ht="21.75" customHeight="1">
      <c r="A35" s="589" t="s">
        <v>1319</v>
      </c>
      <c r="B35" s="63"/>
      <c r="C35" s="63"/>
      <c r="D35" s="63"/>
      <c r="E35" s="63"/>
      <c r="F35" s="397"/>
      <c r="G35" s="63"/>
      <c r="H35" s="401"/>
      <c r="I35" s="398"/>
      <c r="L35" s="401"/>
    </row>
    <row r="36" spans="1:12" s="400" customFormat="1" ht="21.75" customHeight="1">
      <c r="A36" s="589"/>
      <c r="B36" s="63"/>
      <c r="C36" s="63"/>
      <c r="D36" s="63"/>
      <c r="E36" s="63"/>
      <c r="F36" s="397"/>
      <c r="G36" s="63"/>
      <c r="H36" s="401"/>
      <c r="I36" s="398"/>
      <c r="L36" s="401"/>
    </row>
    <row r="37" spans="1:12" s="400" customFormat="1" ht="21.75" customHeight="1">
      <c r="A37" s="589"/>
      <c r="B37" s="63"/>
      <c r="C37" s="63"/>
      <c r="D37" s="63"/>
      <c r="E37" s="63"/>
      <c r="F37" s="397"/>
      <c r="G37" s="63"/>
      <c r="H37" s="401"/>
      <c r="I37" s="398"/>
      <c r="L37" s="401"/>
    </row>
    <row r="38" spans="1:12" s="400" customFormat="1" ht="21.75" customHeight="1">
      <c r="A38" s="589"/>
      <c r="B38" s="589" t="s">
        <v>1778</v>
      </c>
      <c r="C38" s="63"/>
      <c r="D38" s="63"/>
      <c r="E38" s="63"/>
      <c r="F38" s="397"/>
      <c r="G38" s="63"/>
      <c r="H38" s="401"/>
      <c r="I38" s="398"/>
      <c r="L38" s="401"/>
    </row>
    <row r="39" spans="1:12" s="400" customFormat="1" ht="21.75" customHeight="1">
      <c r="A39" s="589" t="s">
        <v>1321</v>
      </c>
      <c r="B39" s="63"/>
      <c r="C39" s="63"/>
      <c r="D39" s="63"/>
      <c r="E39" s="63"/>
      <c r="F39" s="397"/>
      <c r="G39" s="63"/>
      <c r="H39" s="401"/>
      <c r="I39" s="398"/>
      <c r="L39" s="401"/>
    </row>
    <row r="40" spans="1:12" s="400" customFormat="1" ht="21.75" customHeight="1">
      <c r="A40" s="589" t="s">
        <v>1323</v>
      </c>
      <c r="B40" s="63"/>
      <c r="C40" s="63"/>
      <c r="D40" s="63"/>
      <c r="E40" s="63"/>
      <c r="F40" s="397"/>
      <c r="G40" s="63"/>
      <c r="H40" s="401"/>
      <c r="I40" s="398"/>
      <c r="L40" s="401"/>
    </row>
    <row r="41" spans="1:12" s="400" customFormat="1" ht="21.75" customHeight="1">
      <c r="A41" s="589" t="s">
        <v>1322</v>
      </c>
      <c r="B41" s="63"/>
      <c r="C41" s="63"/>
      <c r="D41" s="63"/>
      <c r="E41" s="63"/>
      <c r="F41" s="397"/>
      <c r="G41" s="63"/>
      <c r="H41" s="401"/>
      <c r="I41" s="398"/>
      <c r="L41" s="401"/>
    </row>
    <row r="42" spans="1:12" s="400" customFormat="1" ht="21.75" customHeight="1">
      <c r="A42" s="589"/>
      <c r="B42" s="589" t="s">
        <v>1779</v>
      </c>
      <c r="C42" s="63"/>
      <c r="D42" s="63"/>
      <c r="E42" s="63"/>
      <c r="F42" s="397"/>
      <c r="G42" s="63"/>
      <c r="H42" s="401"/>
      <c r="I42" s="398"/>
      <c r="L42" s="401"/>
    </row>
    <row r="43" spans="1:12" s="400" customFormat="1" ht="21.75" customHeight="1">
      <c r="A43" s="589" t="s">
        <v>1385</v>
      </c>
      <c r="B43" s="63"/>
      <c r="C43" s="63"/>
      <c r="D43" s="63"/>
      <c r="E43" s="63"/>
      <c r="F43" s="397"/>
      <c r="G43" s="63"/>
      <c r="H43" s="401"/>
      <c r="I43" s="398"/>
      <c r="L43" s="401"/>
    </row>
    <row r="44" spans="1:12" s="400" customFormat="1" ht="21.75" customHeight="1">
      <c r="A44" s="589" t="s">
        <v>1384</v>
      </c>
      <c r="B44" s="63"/>
      <c r="C44" s="63"/>
      <c r="D44" s="63"/>
      <c r="E44" s="63"/>
      <c r="F44" s="397"/>
      <c r="G44" s="63"/>
      <c r="H44" s="401"/>
      <c r="I44" s="398"/>
      <c r="L44" s="401"/>
    </row>
    <row r="45" spans="1:12" s="400" customFormat="1" ht="21.75" customHeight="1">
      <c r="A45" s="592" t="s">
        <v>817</v>
      </c>
      <c r="B45" s="63"/>
      <c r="C45" s="63"/>
      <c r="D45" s="63"/>
      <c r="E45" s="63"/>
      <c r="F45" s="397"/>
      <c r="G45" s="63"/>
      <c r="H45" s="401"/>
      <c r="I45" s="398"/>
      <c r="L45" s="401"/>
    </row>
    <row r="46" spans="1:12" s="400" customFormat="1" ht="19.5" customHeight="1">
      <c r="A46" s="591" t="s">
        <v>2193</v>
      </c>
      <c r="G46" s="395" t="s">
        <v>28</v>
      </c>
      <c r="H46" s="401">
        <f>SUM([2]ค่าเช่าบ้าน!$H$14)</f>
        <v>30000</v>
      </c>
      <c r="I46" s="398" t="s">
        <v>30</v>
      </c>
      <c r="L46" s="401"/>
    </row>
    <row r="47" spans="1:12" s="588" customFormat="1" ht="21.75" customHeight="1">
      <c r="A47" s="602" t="s">
        <v>1495</v>
      </c>
      <c r="F47" s="569"/>
      <c r="H47" s="569"/>
    </row>
    <row r="48" spans="1:12" s="918" customFormat="1" ht="21.75" customHeight="1">
      <c r="A48" s="609" t="s">
        <v>1538</v>
      </c>
      <c r="F48" s="639"/>
      <c r="H48" s="639"/>
    </row>
    <row r="49" spans="1:12" s="588" customFormat="1" ht="21.75" customHeight="1">
      <c r="A49" s="602"/>
      <c r="B49" s="588" t="s">
        <v>834</v>
      </c>
      <c r="F49" s="569"/>
      <c r="H49" s="569"/>
    </row>
    <row r="50" spans="1:12" s="588" customFormat="1" ht="21.75" customHeight="1">
      <c r="A50" s="602"/>
      <c r="B50" s="588" t="s">
        <v>835</v>
      </c>
      <c r="F50" s="569"/>
      <c r="H50" s="569"/>
    </row>
    <row r="51" spans="1:12" s="588" customFormat="1" ht="21.75" customHeight="1">
      <c r="A51" s="602"/>
      <c r="B51" s="588" t="s">
        <v>836</v>
      </c>
      <c r="F51" s="569"/>
      <c r="H51" s="569"/>
    </row>
    <row r="52" spans="1:12" s="588" customFormat="1" ht="21.75" customHeight="1">
      <c r="A52" s="602"/>
      <c r="B52" s="589" t="s">
        <v>1188</v>
      </c>
      <c r="F52" s="569"/>
      <c r="H52" s="569"/>
    </row>
    <row r="53" spans="1:12" s="588" customFormat="1" ht="21.75" customHeight="1">
      <c r="A53" s="602" t="s">
        <v>1189</v>
      </c>
      <c r="F53" s="569"/>
      <c r="H53" s="569"/>
    </row>
    <row r="54" spans="1:12" s="400" customFormat="1" ht="7.5" customHeight="1">
      <c r="A54" s="63"/>
      <c r="B54" s="63"/>
      <c r="C54" s="396"/>
      <c r="D54" s="63"/>
      <c r="E54" s="63"/>
      <c r="F54" s="397"/>
      <c r="G54" s="63"/>
      <c r="H54" s="401"/>
      <c r="I54" s="398"/>
      <c r="L54" s="401"/>
    </row>
    <row r="55" spans="1:12" s="400" customFormat="1" ht="21.75">
      <c r="A55" s="404" t="s">
        <v>9</v>
      </c>
      <c r="B55" s="404"/>
      <c r="C55" s="404"/>
      <c r="D55" s="404"/>
      <c r="E55" s="404"/>
      <c r="F55" s="401"/>
      <c r="G55" s="395" t="s">
        <v>1</v>
      </c>
      <c r="H55" s="401">
        <f>SUM(H56)</f>
        <v>84000</v>
      </c>
      <c r="I55" s="398" t="s">
        <v>97</v>
      </c>
      <c r="L55" s="401"/>
    </row>
    <row r="56" spans="1:12" s="400" customFormat="1" ht="21.75">
      <c r="A56" s="404" t="s">
        <v>2115</v>
      </c>
      <c r="B56" s="404"/>
      <c r="C56" s="404"/>
      <c r="D56" s="404"/>
      <c r="E56" s="404"/>
      <c r="F56" s="401"/>
      <c r="G56" s="886" t="s">
        <v>1</v>
      </c>
      <c r="H56" s="401">
        <f>SUM(H57)</f>
        <v>84000</v>
      </c>
      <c r="I56" s="398" t="s">
        <v>30</v>
      </c>
      <c r="L56" s="401"/>
    </row>
    <row r="57" spans="1:12" s="400" customFormat="1" ht="21.75">
      <c r="A57" s="404"/>
      <c r="B57" s="404" t="s">
        <v>680</v>
      </c>
      <c r="C57" s="404"/>
      <c r="D57" s="404"/>
      <c r="E57" s="404"/>
      <c r="F57" s="401"/>
      <c r="G57" s="886" t="s">
        <v>28</v>
      </c>
      <c r="H57" s="401">
        <v>84000</v>
      </c>
      <c r="I57" s="398" t="s">
        <v>30</v>
      </c>
      <c r="L57" s="401"/>
    </row>
    <row r="58" spans="1:12" s="63" customFormat="1" ht="23.25" customHeight="1">
      <c r="A58" s="63" t="s">
        <v>1791</v>
      </c>
      <c r="F58" s="397"/>
      <c r="H58" s="397"/>
    </row>
    <row r="59" spans="1:12" s="589" customFormat="1" ht="21" customHeight="1">
      <c r="B59" s="590" t="s">
        <v>839</v>
      </c>
      <c r="E59" s="595"/>
      <c r="H59" s="595"/>
    </row>
    <row r="60" spans="1:12" s="589" customFormat="1" ht="21" customHeight="1">
      <c r="B60" s="589" t="s">
        <v>1324</v>
      </c>
      <c r="E60" s="595"/>
      <c r="H60" s="595"/>
    </row>
    <row r="61" spans="1:12" s="589" customFormat="1" ht="21" customHeight="1">
      <c r="A61" s="589" t="s">
        <v>1325</v>
      </c>
      <c r="E61" s="595"/>
      <c r="H61" s="595"/>
    </row>
    <row r="62" spans="1:12" s="589" customFormat="1" ht="21" customHeight="1">
      <c r="B62" s="590" t="s">
        <v>840</v>
      </c>
      <c r="E62" s="595"/>
      <c r="H62" s="595"/>
    </row>
    <row r="63" spans="1:12" s="589" customFormat="1" ht="21" customHeight="1">
      <c r="B63" s="589" t="s">
        <v>841</v>
      </c>
      <c r="E63" s="595"/>
      <c r="H63" s="595"/>
    </row>
    <row r="64" spans="1:12" s="589" customFormat="1" ht="21" customHeight="1">
      <c r="B64" s="589" t="s">
        <v>842</v>
      </c>
      <c r="E64" s="595"/>
      <c r="H64" s="595"/>
    </row>
    <row r="65" spans="1:12" s="400" customFormat="1" ht="6" customHeight="1">
      <c r="A65" s="63"/>
      <c r="B65" s="63"/>
      <c r="C65" s="63"/>
      <c r="D65" s="63"/>
      <c r="E65" s="63"/>
      <c r="F65" s="397"/>
      <c r="G65" s="63"/>
      <c r="H65" s="396"/>
      <c r="I65" s="398"/>
      <c r="L65" s="401"/>
    </row>
    <row r="66" spans="1:12" s="404" customFormat="1" ht="21" customHeight="1">
      <c r="A66" s="404" t="s">
        <v>80</v>
      </c>
      <c r="E66" s="401"/>
      <c r="G66" s="417" t="s">
        <v>1</v>
      </c>
      <c r="H66" s="401">
        <f>SUM(H67,H118,H505,H570)</f>
        <v>5725440</v>
      </c>
      <c r="I66" s="404" t="s">
        <v>30</v>
      </c>
    </row>
    <row r="67" spans="1:12" s="396" customFormat="1">
      <c r="A67" s="400" t="s">
        <v>54</v>
      </c>
      <c r="C67" s="400"/>
      <c r="E67" s="397"/>
      <c r="F67" s="402"/>
      <c r="G67" s="417" t="s">
        <v>1</v>
      </c>
      <c r="H67" s="401">
        <f>SUM(H69)</f>
        <v>1231800</v>
      </c>
      <c r="I67" s="398" t="s">
        <v>30</v>
      </c>
      <c r="L67" s="397"/>
    </row>
    <row r="68" spans="1:12" s="396" customFormat="1">
      <c r="A68" s="400" t="s">
        <v>389</v>
      </c>
      <c r="C68" s="400"/>
      <c r="E68" s="397"/>
      <c r="F68" s="402"/>
      <c r="G68" s="417"/>
      <c r="H68" s="401"/>
      <c r="I68" s="398"/>
      <c r="L68" s="397"/>
    </row>
    <row r="69" spans="1:12" s="396" customFormat="1">
      <c r="A69" s="400" t="s">
        <v>94</v>
      </c>
      <c r="C69" s="400"/>
      <c r="E69" s="397"/>
      <c r="F69" s="402"/>
      <c r="G69" s="417" t="s">
        <v>1</v>
      </c>
      <c r="H69" s="401">
        <f>SUM(H70,H88,H100)</f>
        <v>1231800</v>
      </c>
      <c r="I69" s="398" t="s">
        <v>30</v>
      </c>
      <c r="L69" s="397"/>
    </row>
    <row r="70" spans="1:12" s="404" customFormat="1" ht="21" customHeight="1">
      <c r="A70" s="404" t="s">
        <v>2136</v>
      </c>
      <c r="E70" s="401"/>
      <c r="G70" s="417" t="s">
        <v>28</v>
      </c>
      <c r="H70" s="401">
        <f>SUM([5]แผนงานการศึกษา!$E$16)</f>
        <v>819000</v>
      </c>
      <c r="I70" s="404" t="s">
        <v>30</v>
      </c>
    </row>
    <row r="71" spans="1:12" s="63" customFormat="1" ht="21" customHeight="1">
      <c r="A71" s="589" t="s">
        <v>945</v>
      </c>
      <c r="E71" s="397"/>
      <c r="G71" s="412"/>
      <c r="H71" s="397"/>
    </row>
    <row r="72" spans="1:12" s="63" customFormat="1" ht="21" customHeight="1">
      <c r="A72" s="589" t="s">
        <v>946</v>
      </c>
      <c r="E72" s="397"/>
      <c r="G72" s="412"/>
      <c r="H72" s="397"/>
    </row>
    <row r="73" spans="1:12" s="63" customFormat="1" ht="21" customHeight="1">
      <c r="B73" s="63" t="s">
        <v>1780</v>
      </c>
      <c r="E73" s="397"/>
      <c r="G73" s="412"/>
      <c r="H73" s="397"/>
    </row>
    <row r="74" spans="1:12" s="404" customFormat="1" ht="21" customHeight="1">
      <c r="A74" s="404" t="s">
        <v>1781</v>
      </c>
      <c r="E74" s="401"/>
      <c r="G74" s="417"/>
      <c r="H74" s="401"/>
    </row>
    <row r="75" spans="1:12" s="63" customFormat="1" ht="21" customHeight="1">
      <c r="B75" s="63" t="s">
        <v>1407</v>
      </c>
      <c r="E75" s="397"/>
      <c r="G75" s="412"/>
      <c r="H75" s="397"/>
    </row>
    <row r="76" spans="1:12" s="396" customFormat="1" ht="19.5" customHeight="1">
      <c r="A76" s="598"/>
      <c r="B76" s="598" t="s">
        <v>1408</v>
      </c>
      <c r="E76" s="886"/>
      <c r="F76" s="406"/>
      <c r="G76" s="397"/>
      <c r="H76" s="402"/>
      <c r="I76" s="402"/>
      <c r="L76" s="397"/>
    </row>
    <row r="77" spans="1:12" s="396" customFormat="1" ht="19.5" customHeight="1">
      <c r="A77" s="598"/>
      <c r="B77" s="599" t="s">
        <v>2207</v>
      </c>
      <c r="E77" s="917"/>
      <c r="F77" s="406"/>
      <c r="G77" s="397"/>
      <c r="H77" s="402"/>
      <c r="I77" s="402"/>
      <c r="L77" s="397"/>
    </row>
    <row r="78" spans="1:12" s="396" customFormat="1" ht="19.5" customHeight="1">
      <c r="A78" s="598" t="s">
        <v>2208</v>
      </c>
      <c r="E78" s="917"/>
      <c r="F78" s="406"/>
      <c r="G78" s="397"/>
      <c r="H78" s="402"/>
      <c r="I78" s="402"/>
      <c r="L78" s="397"/>
    </row>
    <row r="79" spans="1:12" s="400" customFormat="1" ht="21.75" customHeight="1">
      <c r="A79" s="589"/>
      <c r="B79" s="589" t="s">
        <v>1782</v>
      </c>
      <c r="C79" s="63"/>
      <c r="D79" s="63"/>
      <c r="E79" s="63"/>
      <c r="F79" s="397"/>
      <c r="G79" s="63"/>
      <c r="H79" s="401"/>
      <c r="I79" s="398"/>
      <c r="L79" s="401"/>
    </row>
    <row r="80" spans="1:12" s="400" customFormat="1" ht="21.75" customHeight="1">
      <c r="A80" s="589" t="s">
        <v>1783</v>
      </c>
      <c r="B80" s="63"/>
      <c r="C80" s="63"/>
      <c r="D80" s="63"/>
      <c r="E80" s="63"/>
      <c r="F80" s="397"/>
      <c r="G80" s="63"/>
      <c r="H80" s="401"/>
      <c r="I80" s="398"/>
      <c r="L80" s="401"/>
    </row>
    <row r="81" spans="1:12" s="400" customFormat="1" ht="21.75" customHeight="1">
      <c r="A81" s="589" t="s">
        <v>1784</v>
      </c>
      <c r="B81" s="63"/>
      <c r="C81" s="63"/>
      <c r="D81" s="63"/>
      <c r="E81" s="63"/>
      <c r="F81" s="397"/>
      <c r="G81" s="63"/>
      <c r="H81" s="401"/>
      <c r="I81" s="398"/>
      <c r="L81" s="401"/>
    </row>
    <row r="82" spans="1:12" s="400" customFormat="1" ht="21.75" customHeight="1">
      <c r="A82" s="589" t="s">
        <v>1785</v>
      </c>
      <c r="B82" s="63"/>
      <c r="C82" s="63"/>
      <c r="D82" s="63"/>
      <c r="E82" s="63"/>
      <c r="F82" s="397"/>
      <c r="G82" s="63"/>
      <c r="H82" s="401"/>
      <c r="I82" s="398"/>
      <c r="L82" s="401"/>
    </row>
    <row r="83" spans="1:12" s="396" customFormat="1" ht="19.5" customHeight="1">
      <c r="A83" s="598"/>
      <c r="B83" s="699" t="s">
        <v>2209</v>
      </c>
      <c r="E83" s="917"/>
      <c r="F83" s="406"/>
      <c r="G83" s="397"/>
      <c r="H83" s="402"/>
      <c r="I83" s="402"/>
      <c r="L83" s="397"/>
    </row>
    <row r="84" spans="1:12" s="396" customFormat="1" ht="19.5" customHeight="1">
      <c r="A84" s="598" t="s">
        <v>2189</v>
      </c>
      <c r="E84" s="917"/>
      <c r="F84" s="406"/>
      <c r="G84" s="397"/>
      <c r="H84" s="402"/>
      <c r="I84" s="402"/>
      <c r="L84" s="397"/>
    </row>
    <row r="85" spans="1:12" s="396" customFormat="1" ht="19.5" customHeight="1">
      <c r="A85" s="598" t="s">
        <v>2190</v>
      </c>
      <c r="E85" s="917"/>
      <c r="F85" s="406"/>
      <c r="G85" s="397"/>
      <c r="H85" s="402"/>
      <c r="I85" s="402"/>
      <c r="L85" s="397"/>
    </row>
    <row r="86" spans="1:12" s="63" customFormat="1" ht="21" customHeight="1">
      <c r="A86" s="589"/>
      <c r="B86" s="63" t="s">
        <v>2212</v>
      </c>
      <c r="E86" s="397"/>
      <c r="G86" s="412"/>
      <c r="H86" s="397"/>
    </row>
    <row r="87" spans="1:12" s="63" customFormat="1" ht="21" customHeight="1">
      <c r="A87" s="63" t="s">
        <v>1786</v>
      </c>
      <c r="B87" s="589"/>
      <c r="E87" s="397"/>
      <c r="G87" s="412"/>
      <c r="H87" s="397"/>
    </row>
    <row r="88" spans="1:12" s="396" customFormat="1">
      <c r="A88" s="400" t="s">
        <v>2213</v>
      </c>
      <c r="G88" s="395" t="s">
        <v>28</v>
      </c>
      <c r="H88" s="401">
        <f>SUM([5]แผนงานการศึกษา!$E$21)</f>
        <v>352800</v>
      </c>
      <c r="I88" s="398" t="s">
        <v>97</v>
      </c>
      <c r="J88" s="400"/>
      <c r="L88" s="397"/>
    </row>
    <row r="89" spans="1:12" s="396" customFormat="1">
      <c r="A89" s="598" t="s">
        <v>2219</v>
      </c>
      <c r="F89" s="406"/>
      <c r="G89" s="397"/>
      <c r="H89" s="397"/>
      <c r="I89" s="402"/>
      <c r="L89" s="397"/>
    </row>
    <row r="90" spans="1:12" s="396" customFormat="1">
      <c r="A90" s="396" t="s">
        <v>1788</v>
      </c>
      <c r="F90" s="406"/>
      <c r="G90" s="397"/>
      <c r="H90" s="397"/>
      <c r="I90" s="402"/>
      <c r="L90" s="397"/>
    </row>
    <row r="91" spans="1:12" s="396" customFormat="1" ht="21" customHeight="1">
      <c r="B91" s="598" t="s">
        <v>1787</v>
      </c>
      <c r="F91" s="406"/>
      <c r="G91" s="397"/>
      <c r="H91" s="397"/>
      <c r="I91" s="402"/>
      <c r="L91" s="397"/>
    </row>
    <row r="92" spans="1:12" s="396" customFormat="1" ht="21" customHeight="1">
      <c r="B92" s="598" t="s">
        <v>1789</v>
      </c>
      <c r="F92" s="406"/>
      <c r="G92" s="397"/>
      <c r="H92" s="397"/>
      <c r="I92" s="402"/>
      <c r="L92" s="397"/>
    </row>
    <row r="93" spans="1:12" s="422" customFormat="1" ht="21.75">
      <c r="A93" s="600" t="s">
        <v>2216</v>
      </c>
      <c r="F93" s="872"/>
      <c r="G93" s="876"/>
      <c r="H93" s="876"/>
      <c r="I93" s="879"/>
      <c r="L93" s="876"/>
    </row>
    <row r="94" spans="1:12" s="520" customFormat="1" ht="21" customHeight="1">
      <c r="B94" s="520" t="s">
        <v>1407</v>
      </c>
      <c r="E94" s="522"/>
      <c r="G94" s="521"/>
      <c r="H94" s="522"/>
    </row>
    <row r="95" spans="1:12" s="396" customFormat="1" ht="19.5" customHeight="1">
      <c r="A95" s="598"/>
      <c r="B95" s="598" t="s">
        <v>1408</v>
      </c>
      <c r="E95" s="886"/>
      <c r="F95" s="406"/>
      <c r="G95" s="397"/>
      <c r="H95" s="402"/>
      <c r="I95" s="402"/>
      <c r="L95" s="397"/>
    </row>
    <row r="96" spans="1:12" s="396" customFormat="1" ht="19.5" customHeight="1">
      <c r="A96" s="598"/>
      <c r="B96" s="598" t="s">
        <v>2214</v>
      </c>
      <c r="E96" s="917"/>
      <c r="F96" s="406"/>
      <c r="G96" s="397"/>
      <c r="H96" s="402"/>
      <c r="I96" s="402"/>
      <c r="L96" s="397"/>
    </row>
    <row r="97" spans="1:12" s="396" customFormat="1" ht="19.5" customHeight="1">
      <c r="A97" s="598" t="s">
        <v>2215</v>
      </c>
      <c r="B97" s="598"/>
      <c r="E97" s="917"/>
      <c r="F97" s="406"/>
      <c r="G97" s="397"/>
      <c r="H97" s="402"/>
      <c r="I97" s="402"/>
      <c r="L97" s="397"/>
    </row>
    <row r="98" spans="1:12" s="63" customFormat="1" ht="21" customHeight="1">
      <c r="A98" s="589"/>
      <c r="B98" s="520" t="s">
        <v>1901</v>
      </c>
      <c r="E98" s="397"/>
      <c r="G98" s="412"/>
      <c r="H98" s="397"/>
    </row>
    <row r="99" spans="1:12" s="63" customFormat="1" ht="21" customHeight="1">
      <c r="A99" s="520" t="s">
        <v>1786</v>
      </c>
      <c r="B99" s="589"/>
      <c r="E99" s="397"/>
      <c r="G99" s="412"/>
      <c r="H99" s="397"/>
    </row>
    <row r="100" spans="1:12">
      <c r="A100" s="767" t="s">
        <v>2217</v>
      </c>
      <c r="B100" s="413"/>
      <c r="C100" s="413"/>
      <c r="D100" s="413"/>
      <c r="E100" s="413"/>
      <c r="F100" s="414"/>
      <c r="G100" s="415" t="s">
        <v>28</v>
      </c>
      <c r="H100" s="414">
        <f>SUM([5]แผนงานการศึกษา!$E$26)</f>
        <v>60000</v>
      </c>
      <c r="I100" s="413" t="s">
        <v>30</v>
      </c>
    </row>
    <row r="101" spans="1:12">
      <c r="A101" s="635" t="s">
        <v>2218</v>
      </c>
      <c r="F101" s="56"/>
    </row>
    <row r="102" spans="1:12">
      <c r="A102" s="635" t="s">
        <v>611</v>
      </c>
      <c r="F102" s="56"/>
    </row>
    <row r="103" spans="1:12" s="396" customFormat="1" ht="21" customHeight="1">
      <c r="B103" s="598" t="s">
        <v>1787</v>
      </c>
      <c r="F103" s="406"/>
      <c r="G103" s="397"/>
      <c r="H103" s="397"/>
      <c r="I103" s="402"/>
      <c r="L103" s="397"/>
    </row>
    <row r="104" spans="1:12" s="396" customFormat="1" ht="21" customHeight="1">
      <c r="B104" s="598" t="s">
        <v>1789</v>
      </c>
      <c r="F104" s="406"/>
      <c r="G104" s="397"/>
      <c r="H104" s="397"/>
      <c r="I104" s="402"/>
      <c r="L104" s="397"/>
    </row>
    <row r="105" spans="1:12" s="422" customFormat="1" ht="21.75">
      <c r="A105" s="600" t="s">
        <v>1790</v>
      </c>
      <c r="F105" s="872"/>
      <c r="G105" s="876"/>
      <c r="H105" s="876"/>
      <c r="I105" s="879"/>
      <c r="L105" s="876"/>
    </row>
    <row r="106" spans="1:12" s="520" customFormat="1" ht="21" customHeight="1">
      <c r="B106" s="520" t="s">
        <v>1407</v>
      </c>
      <c r="E106" s="522"/>
      <c r="G106" s="521"/>
      <c r="H106" s="522"/>
    </row>
    <row r="107" spans="1:12" s="396" customFormat="1" ht="19.5" customHeight="1">
      <c r="A107" s="598"/>
      <c r="B107" s="598" t="s">
        <v>1408</v>
      </c>
      <c r="E107" s="886"/>
      <c r="F107" s="406"/>
      <c r="G107" s="397"/>
      <c r="H107" s="402"/>
      <c r="I107" s="402"/>
      <c r="L107" s="397"/>
    </row>
    <row r="108" spans="1:12" s="396" customFormat="1" ht="19.5" customHeight="1">
      <c r="A108" s="598"/>
      <c r="B108" s="598" t="s">
        <v>2220</v>
      </c>
      <c r="E108" s="917"/>
      <c r="F108" s="406"/>
      <c r="G108" s="397"/>
      <c r="H108" s="402"/>
      <c r="I108" s="402"/>
      <c r="L108" s="397"/>
    </row>
    <row r="109" spans="1:12" s="396" customFormat="1" ht="19.5" customHeight="1">
      <c r="A109" s="598" t="s">
        <v>2221</v>
      </c>
      <c r="B109" s="598"/>
      <c r="E109" s="917"/>
      <c r="F109" s="406"/>
      <c r="G109" s="397"/>
      <c r="H109" s="402"/>
      <c r="I109" s="402"/>
      <c r="L109" s="397"/>
    </row>
    <row r="110" spans="1:12" s="396" customFormat="1" ht="19.5" customHeight="1">
      <c r="A110" s="598" t="s">
        <v>2222</v>
      </c>
      <c r="B110" s="598"/>
      <c r="E110" s="917"/>
      <c r="F110" s="406"/>
      <c r="G110" s="397"/>
      <c r="H110" s="402"/>
      <c r="I110" s="402"/>
      <c r="L110" s="397"/>
    </row>
    <row r="111" spans="1:12" s="404" customFormat="1" ht="6" customHeight="1">
      <c r="A111" s="589"/>
      <c r="E111" s="401"/>
      <c r="G111" s="417"/>
      <c r="H111" s="401"/>
    </row>
    <row r="112" spans="1:12" s="404" customFormat="1" ht="6" customHeight="1">
      <c r="A112" s="589"/>
      <c r="E112" s="401"/>
      <c r="G112" s="417"/>
      <c r="H112" s="401"/>
    </row>
    <row r="113" spans="1:12" s="404" customFormat="1" ht="6" customHeight="1">
      <c r="A113" s="589"/>
      <c r="E113" s="401"/>
      <c r="G113" s="417"/>
      <c r="H113" s="401"/>
    </row>
    <row r="114" spans="1:12" s="404" customFormat="1" ht="6" customHeight="1">
      <c r="A114" s="589"/>
      <c r="E114" s="401"/>
      <c r="G114" s="417"/>
      <c r="H114" s="401"/>
    </row>
    <row r="115" spans="1:12" s="404" customFormat="1" ht="6" customHeight="1">
      <c r="A115" s="589"/>
      <c r="E115" s="401"/>
      <c r="G115" s="417"/>
      <c r="H115" s="401"/>
    </row>
    <row r="116" spans="1:12" s="404" customFormat="1" ht="6" customHeight="1">
      <c r="A116" s="589"/>
      <c r="E116" s="401"/>
      <c r="G116" s="417"/>
      <c r="H116" s="401"/>
    </row>
    <row r="117" spans="1:12" s="404" customFormat="1" ht="6" customHeight="1">
      <c r="A117" s="589"/>
      <c r="E117" s="401"/>
      <c r="G117" s="417"/>
      <c r="H117" s="401"/>
    </row>
    <row r="118" spans="1:12" s="396" customFormat="1">
      <c r="A118" s="400" t="s">
        <v>132</v>
      </c>
      <c r="E118" s="401"/>
      <c r="G118" s="417" t="s">
        <v>1</v>
      </c>
      <c r="H118" s="401">
        <f>SUM(H120,H129,H295,H467)</f>
        <v>2156060</v>
      </c>
      <c r="I118" s="398" t="s">
        <v>30</v>
      </c>
      <c r="L118" s="397"/>
    </row>
    <row r="119" spans="1:12" s="396" customFormat="1">
      <c r="A119" s="400" t="s">
        <v>390</v>
      </c>
      <c r="E119" s="401"/>
      <c r="G119" s="417"/>
      <c r="H119" s="401"/>
      <c r="I119" s="398"/>
      <c r="L119" s="397"/>
    </row>
    <row r="120" spans="1:12" s="400" customFormat="1" ht="21.75">
      <c r="A120" s="400" t="s">
        <v>3</v>
      </c>
      <c r="G120" s="395" t="s">
        <v>1</v>
      </c>
      <c r="H120" s="401">
        <f>SUM(H121)</f>
        <v>75000</v>
      </c>
      <c r="I120" s="398" t="s">
        <v>97</v>
      </c>
      <c r="L120" s="401"/>
    </row>
    <row r="121" spans="1:12" s="396" customFormat="1" ht="21.75" customHeight="1">
      <c r="A121" s="591" t="s">
        <v>2223</v>
      </c>
      <c r="G121" s="395" t="s">
        <v>28</v>
      </c>
      <c r="H121" s="401">
        <f>SUM([8]เงินช่วยเหลือการศึกษาบุตร!$C$24)</f>
        <v>75000</v>
      </c>
      <c r="I121" s="398" t="s">
        <v>30</v>
      </c>
      <c r="L121" s="397"/>
    </row>
    <row r="122" spans="1:12" s="63" customFormat="1" ht="21.75" customHeight="1">
      <c r="A122" s="602" t="s">
        <v>1497</v>
      </c>
      <c r="F122" s="397"/>
      <c r="H122" s="397"/>
    </row>
    <row r="123" spans="1:12" s="404" customFormat="1" ht="23.25" customHeight="1">
      <c r="A123" s="404" t="s">
        <v>2224</v>
      </c>
      <c r="F123" s="401"/>
      <c r="H123" s="401"/>
    </row>
    <row r="124" spans="1:12" s="423" customFormat="1" ht="23.25" customHeight="1">
      <c r="B124" s="423" t="s">
        <v>1499</v>
      </c>
      <c r="F124" s="689"/>
      <c r="H124" s="689"/>
    </row>
    <row r="125" spans="1:12" s="423" customFormat="1" ht="23.25" customHeight="1">
      <c r="B125" s="423" t="s">
        <v>1500</v>
      </c>
      <c r="F125" s="689"/>
      <c r="H125" s="689"/>
    </row>
    <row r="126" spans="1:12" s="63" customFormat="1" ht="23.25" customHeight="1">
      <c r="B126" s="63" t="s">
        <v>1501</v>
      </c>
      <c r="F126" s="397"/>
      <c r="H126" s="397"/>
    </row>
    <row r="127" spans="1:12" s="63" customFormat="1" ht="23.25" customHeight="1">
      <c r="B127" s="63" t="s">
        <v>1502</v>
      </c>
      <c r="F127" s="397"/>
      <c r="H127" s="397"/>
    </row>
    <row r="128" spans="1:12" s="63" customFormat="1" ht="21" customHeight="1">
      <c r="A128" s="520" t="s">
        <v>837</v>
      </c>
      <c r="F128" s="397"/>
      <c r="H128" s="397"/>
    </row>
    <row r="129" spans="1:12" s="396" customFormat="1">
      <c r="A129" s="400" t="s">
        <v>9</v>
      </c>
      <c r="E129" s="397"/>
      <c r="G129" s="417" t="s">
        <v>1</v>
      </c>
      <c r="H129" s="401">
        <f>SUM(H130,H140,H269)</f>
        <v>873620</v>
      </c>
      <c r="I129" s="398" t="s">
        <v>30</v>
      </c>
      <c r="L129" s="397"/>
    </row>
    <row r="130" spans="1:12" s="400" customFormat="1" ht="21.75">
      <c r="A130" s="404" t="s">
        <v>2115</v>
      </c>
      <c r="B130" s="404"/>
      <c r="C130" s="404"/>
      <c r="D130" s="404"/>
      <c r="E130" s="404"/>
      <c r="F130" s="401"/>
      <c r="G130" s="395" t="s">
        <v>1</v>
      </c>
      <c r="H130" s="401">
        <f>SUM(H131)</f>
        <v>84000</v>
      </c>
      <c r="I130" s="398" t="s">
        <v>30</v>
      </c>
      <c r="L130" s="401"/>
    </row>
    <row r="131" spans="1:12" s="400" customFormat="1" ht="21.75">
      <c r="A131" s="404"/>
      <c r="B131" s="404" t="s">
        <v>680</v>
      </c>
      <c r="C131" s="404"/>
      <c r="D131" s="404"/>
      <c r="E131" s="404"/>
      <c r="F131" s="401"/>
      <c r="G131" s="395" t="s">
        <v>28</v>
      </c>
      <c r="H131" s="401">
        <v>84000</v>
      </c>
      <c r="I131" s="398" t="s">
        <v>30</v>
      </c>
      <c r="L131" s="401"/>
    </row>
    <row r="132" spans="1:12" s="63" customFormat="1" ht="23.25" customHeight="1">
      <c r="A132" s="63" t="s">
        <v>1791</v>
      </c>
      <c r="F132" s="397"/>
      <c r="H132" s="397"/>
    </row>
    <row r="133" spans="1:12" s="589" customFormat="1" ht="21" customHeight="1">
      <c r="B133" s="590" t="s">
        <v>839</v>
      </c>
      <c r="E133" s="595"/>
      <c r="H133" s="595"/>
    </row>
    <row r="134" spans="1:12" s="589" customFormat="1" ht="21" customHeight="1">
      <c r="B134" s="589" t="s">
        <v>1324</v>
      </c>
      <c r="E134" s="595"/>
      <c r="H134" s="595"/>
    </row>
    <row r="135" spans="1:12" s="589" customFormat="1" ht="21" customHeight="1">
      <c r="A135" s="589" t="s">
        <v>1325</v>
      </c>
      <c r="E135" s="595"/>
      <c r="H135" s="595"/>
    </row>
    <row r="136" spans="1:12" s="589" customFormat="1" ht="21" customHeight="1">
      <c r="B136" s="590" t="s">
        <v>840</v>
      </c>
      <c r="E136" s="595"/>
      <c r="H136" s="595"/>
    </row>
    <row r="137" spans="1:12" s="589" customFormat="1" ht="21" customHeight="1">
      <c r="B137" s="589" t="s">
        <v>841</v>
      </c>
      <c r="E137" s="595"/>
      <c r="H137" s="595"/>
    </row>
    <row r="138" spans="1:12" s="589" customFormat="1" ht="21" customHeight="1">
      <c r="B138" s="589" t="s">
        <v>842</v>
      </c>
      <c r="E138" s="595"/>
      <c r="H138" s="595"/>
    </row>
    <row r="139" spans="1:12" s="396" customFormat="1" ht="26.25" customHeight="1">
      <c r="A139" s="400" t="s">
        <v>2211</v>
      </c>
      <c r="E139" s="397"/>
      <c r="G139" s="417"/>
      <c r="H139" s="401"/>
      <c r="I139" s="398"/>
      <c r="L139" s="397"/>
    </row>
    <row r="140" spans="1:12" s="396" customFormat="1">
      <c r="A140" s="400"/>
      <c r="E140" s="397"/>
      <c r="G140" s="417" t="s">
        <v>1</v>
      </c>
      <c r="H140" s="401">
        <f>SUM(H141,H160,H183,H214,H235,H251)</f>
        <v>764620</v>
      </c>
      <c r="I140" s="398" t="s">
        <v>30</v>
      </c>
      <c r="L140" s="397"/>
    </row>
    <row r="141" spans="1:12" s="396" customFormat="1">
      <c r="A141" s="427"/>
      <c r="B141" s="400" t="s">
        <v>544</v>
      </c>
      <c r="E141" s="397"/>
      <c r="F141" s="402"/>
      <c r="G141" s="417" t="s">
        <v>28</v>
      </c>
      <c r="H141" s="401">
        <v>35000</v>
      </c>
      <c r="I141" s="398" t="s">
        <v>30</v>
      </c>
      <c r="L141" s="397"/>
    </row>
    <row r="142" spans="1:12" s="63" customFormat="1" ht="24" customHeight="1">
      <c r="A142" s="63" t="s">
        <v>1792</v>
      </c>
      <c r="E142" s="410"/>
      <c r="F142" s="397"/>
      <c r="H142" s="397"/>
    </row>
    <row r="143" spans="1:12" s="63" customFormat="1" ht="24" customHeight="1">
      <c r="A143" s="63" t="s">
        <v>1793</v>
      </c>
      <c r="E143" s="410"/>
      <c r="F143" s="397"/>
      <c r="H143" s="397"/>
    </row>
    <row r="144" spans="1:12" s="63" customFormat="1" ht="24" customHeight="1">
      <c r="A144" s="63" t="s">
        <v>1794</v>
      </c>
      <c r="E144" s="410"/>
      <c r="F144" s="397"/>
      <c r="H144" s="397"/>
    </row>
    <row r="145" spans="1:12" s="63" customFormat="1" ht="24" customHeight="1">
      <c r="A145" s="63" t="s">
        <v>2225</v>
      </c>
      <c r="E145" s="410"/>
      <c r="F145" s="397"/>
      <c r="H145" s="397"/>
    </row>
    <row r="146" spans="1:12" s="63" customFormat="1" ht="24" customHeight="1">
      <c r="A146" s="63" t="s">
        <v>2226</v>
      </c>
      <c r="E146" s="410"/>
      <c r="F146" s="397"/>
      <c r="H146" s="397"/>
    </row>
    <row r="147" spans="1:12" s="63" customFormat="1" ht="24" customHeight="1">
      <c r="A147" s="63" t="s">
        <v>2227</v>
      </c>
      <c r="E147" s="410"/>
      <c r="F147" s="397"/>
      <c r="H147" s="397"/>
    </row>
    <row r="148" spans="1:12" s="63" customFormat="1" ht="24" customHeight="1">
      <c r="A148" s="63" t="s">
        <v>2228</v>
      </c>
      <c r="E148" s="410"/>
      <c r="F148" s="397"/>
      <c r="H148" s="397"/>
    </row>
    <row r="149" spans="1:12" s="63" customFormat="1" ht="24" customHeight="1">
      <c r="A149" s="63" t="s">
        <v>2229</v>
      </c>
      <c r="E149" s="410"/>
      <c r="F149" s="397"/>
      <c r="H149" s="397"/>
    </row>
    <row r="150" spans="1:12" s="63" customFormat="1" ht="24" customHeight="1">
      <c r="A150" s="63" t="s">
        <v>2230</v>
      </c>
      <c r="E150" s="410"/>
      <c r="F150" s="397"/>
      <c r="H150" s="397"/>
    </row>
    <row r="151" spans="1:12" s="63" customFormat="1" ht="22.5" customHeight="1">
      <c r="A151" s="63" t="s">
        <v>2231</v>
      </c>
      <c r="E151" s="410"/>
      <c r="F151" s="397"/>
      <c r="H151" s="397"/>
    </row>
    <row r="152" spans="1:12" s="63" customFormat="1" ht="22.5" customHeight="1">
      <c r="A152" s="63" t="s">
        <v>2232</v>
      </c>
      <c r="E152" s="410"/>
      <c r="F152" s="397"/>
      <c r="H152" s="397"/>
    </row>
    <row r="153" spans="1:12" s="404" customFormat="1" ht="24" customHeight="1">
      <c r="A153" s="404" t="s">
        <v>1795</v>
      </c>
      <c r="E153" s="405"/>
      <c r="F153" s="401"/>
      <c r="H153" s="401"/>
    </row>
    <row r="154" spans="1:12" s="418" customFormat="1" ht="22.5" customHeight="1">
      <c r="A154" s="63"/>
      <c r="B154" s="520" t="s">
        <v>1526</v>
      </c>
      <c r="C154" s="63"/>
      <c r="D154" s="63"/>
      <c r="E154" s="405"/>
      <c r="F154" s="401"/>
      <c r="G154" s="404"/>
      <c r="H154" s="397"/>
      <c r="I154" s="63"/>
    </row>
    <row r="155" spans="1:12" s="418" customFormat="1" ht="24" customHeight="1">
      <c r="A155" s="63"/>
      <c r="B155" s="63" t="s">
        <v>846</v>
      </c>
      <c r="C155" s="63"/>
      <c r="D155" s="63"/>
      <c r="E155" s="405"/>
      <c r="F155" s="401"/>
      <c r="G155" s="404"/>
      <c r="H155" s="397"/>
      <c r="I155" s="63"/>
    </row>
    <row r="156" spans="1:12" s="63" customFormat="1" ht="25.5" customHeight="1">
      <c r="B156" s="572" t="s">
        <v>1326</v>
      </c>
      <c r="E156" s="410"/>
      <c r="F156" s="397"/>
      <c r="H156" s="397"/>
    </row>
    <row r="157" spans="1:12" s="63" customFormat="1" ht="25.5" customHeight="1">
      <c r="A157" s="63" t="s">
        <v>1003</v>
      </c>
      <c r="E157" s="410"/>
      <c r="F157" s="397"/>
      <c r="H157" s="397"/>
    </row>
    <row r="158" spans="1:12" s="63" customFormat="1" ht="24" customHeight="1">
      <c r="A158" s="592" t="s">
        <v>949</v>
      </c>
      <c r="E158" s="410"/>
      <c r="F158" s="397"/>
      <c r="H158" s="397"/>
    </row>
    <row r="159" spans="1:12" s="400" customFormat="1" ht="21.75">
      <c r="B159" s="591" t="s">
        <v>2350</v>
      </c>
      <c r="D159" s="401"/>
      <c r="F159" s="417"/>
      <c r="G159" s="401"/>
      <c r="H159" s="401"/>
      <c r="I159" s="398"/>
      <c r="L159" s="401"/>
    </row>
    <row r="160" spans="1:12" s="400" customFormat="1" ht="21.75">
      <c r="B160" s="591"/>
      <c r="D160" s="401"/>
      <c r="F160" s="417"/>
      <c r="G160" s="401" t="s">
        <v>28</v>
      </c>
      <c r="H160" s="401">
        <v>142800</v>
      </c>
      <c r="I160" s="398" t="s">
        <v>30</v>
      </c>
      <c r="L160" s="401"/>
    </row>
    <row r="161" spans="1:12" s="423" customFormat="1">
      <c r="A161" s="423" t="s">
        <v>1797</v>
      </c>
      <c r="B161" s="690"/>
      <c r="D161" s="689"/>
      <c r="F161" s="871"/>
      <c r="G161" s="689"/>
      <c r="H161" s="689"/>
      <c r="I161" s="887"/>
      <c r="L161" s="689"/>
    </row>
    <row r="162" spans="1:12" s="396" customFormat="1">
      <c r="A162" s="396" t="s">
        <v>1796</v>
      </c>
      <c r="B162" s="598"/>
      <c r="D162" s="397"/>
      <c r="F162" s="412"/>
      <c r="G162" s="397"/>
      <c r="H162" s="397"/>
      <c r="I162" s="402"/>
      <c r="L162" s="397"/>
    </row>
    <row r="163" spans="1:12" s="396" customFormat="1">
      <c r="A163" s="396" t="s">
        <v>1810</v>
      </c>
      <c r="B163" s="598"/>
      <c r="D163" s="397"/>
      <c r="F163" s="412"/>
      <c r="G163" s="397"/>
      <c r="H163" s="397"/>
      <c r="I163" s="402"/>
      <c r="L163" s="397"/>
    </row>
    <row r="164" spans="1:12" s="396" customFormat="1">
      <c r="A164" s="423" t="s">
        <v>1811</v>
      </c>
      <c r="D164" s="397"/>
      <c r="F164" s="412"/>
      <c r="G164" s="397"/>
      <c r="H164" s="397"/>
      <c r="I164" s="402"/>
      <c r="L164" s="397"/>
    </row>
    <row r="165" spans="1:12" s="423" customFormat="1">
      <c r="A165" s="423" t="s">
        <v>1798</v>
      </c>
      <c r="B165" s="690"/>
      <c r="D165" s="689"/>
      <c r="F165" s="871"/>
      <c r="G165" s="689"/>
      <c r="H165" s="689"/>
      <c r="I165" s="887"/>
      <c r="L165" s="689"/>
    </row>
    <row r="166" spans="1:12" s="396" customFormat="1">
      <c r="A166" s="396" t="s">
        <v>1799</v>
      </c>
      <c r="B166" s="598"/>
      <c r="D166" s="397"/>
      <c r="F166" s="412"/>
      <c r="G166" s="397"/>
      <c r="H166" s="397"/>
      <c r="I166" s="402"/>
      <c r="L166" s="397"/>
    </row>
    <row r="167" spans="1:12" s="396" customFormat="1">
      <c r="A167" s="396" t="s">
        <v>1817</v>
      </c>
      <c r="B167" s="598"/>
      <c r="D167" s="397"/>
      <c r="F167" s="412"/>
      <c r="G167" s="397"/>
      <c r="H167" s="397"/>
      <c r="I167" s="402"/>
      <c r="L167" s="397"/>
    </row>
    <row r="168" spans="1:12" s="396" customFormat="1">
      <c r="A168" s="423" t="s">
        <v>1818</v>
      </c>
      <c r="D168" s="397"/>
      <c r="F168" s="412"/>
      <c r="G168" s="397"/>
      <c r="H168" s="397"/>
      <c r="I168" s="402"/>
      <c r="L168" s="397"/>
    </row>
    <row r="169" spans="1:12" s="422" customFormat="1" ht="21.75">
      <c r="A169" s="600" t="s">
        <v>1800</v>
      </c>
      <c r="D169" s="876"/>
      <c r="F169" s="906"/>
      <c r="G169" s="876"/>
      <c r="H169" s="876"/>
      <c r="I169" s="879"/>
      <c r="L169" s="876"/>
    </row>
    <row r="170" spans="1:12" s="63" customFormat="1" ht="21" customHeight="1">
      <c r="A170" s="589"/>
      <c r="B170" s="520" t="s">
        <v>1801</v>
      </c>
      <c r="E170" s="397"/>
      <c r="G170" s="412"/>
      <c r="H170" s="397"/>
    </row>
    <row r="171" spans="1:12" s="63" customFormat="1" ht="21" customHeight="1">
      <c r="A171" s="520" t="s">
        <v>1786</v>
      </c>
      <c r="B171" s="589"/>
      <c r="E171" s="397"/>
      <c r="G171" s="412"/>
      <c r="H171" s="397"/>
    </row>
    <row r="172" spans="1:12" s="396" customFormat="1">
      <c r="B172" s="598" t="s">
        <v>1802</v>
      </c>
      <c r="D172" s="397"/>
      <c r="F172" s="412"/>
      <c r="G172" s="397"/>
      <c r="H172" s="397"/>
      <c r="I172" s="402"/>
      <c r="L172" s="397"/>
    </row>
    <row r="173" spans="1:12" s="396" customFormat="1">
      <c r="A173" s="598" t="s">
        <v>1328</v>
      </c>
      <c r="D173" s="397"/>
      <c r="F173" s="412"/>
      <c r="G173" s="397"/>
      <c r="H173" s="397"/>
      <c r="I173" s="402"/>
      <c r="L173" s="397"/>
    </row>
    <row r="174" spans="1:12" s="396" customFormat="1">
      <c r="A174" s="598" t="s">
        <v>1803</v>
      </c>
      <c r="D174" s="397"/>
      <c r="F174" s="412"/>
      <c r="G174" s="397"/>
      <c r="H174" s="397"/>
      <c r="I174" s="402"/>
      <c r="L174" s="397"/>
    </row>
    <row r="175" spans="1:12" s="396" customFormat="1">
      <c r="A175" s="598"/>
      <c r="B175" s="396" t="s">
        <v>1804</v>
      </c>
      <c r="D175" s="397"/>
      <c r="F175" s="412"/>
      <c r="G175" s="397"/>
      <c r="H175" s="397"/>
      <c r="I175" s="402"/>
      <c r="L175" s="397"/>
    </row>
    <row r="176" spans="1:12" s="396" customFormat="1">
      <c r="A176" s="598" t="s">
        <v>1805</v>
      </c>
      <c r="D176" s="397"/>
      <c r="F176" s="412"/>
      <c r="G176" s="397"/>
      <c r="H176" s="397"/>
      <c r="I176" s="402"/>
      <c r="L176" s="397"/>
    </row>
    <row r="177" spans="1:12" s="396" customFormat="1">
      <c r="A177" s="598" t="s">
        <v>1806</v>
      </c>
      <c r="D177" s="397"/>
      <c r="F177" s="412"/>
      <c r="G177" s="397"/>
      <c r="H177" s="397"/>
      <c r="I177" s="402"/>
      <c r="L177" s="397"/>
    </row>
    <row r="178" spans="1:12" s="396" customFormat="1">
      <c r="A178" s="598"/>
      <c r="B178" s="396" t="s">
        <v>1807</v>
      </c>
      <c r="D178" s="397"/>
      <c r="F178" s="412"/>
      <c r="G178" s="397"/>
      <c r="H178" s="397"/>
      <c r="I178" s="402"/>
      <c r="L178" s="397"/>
    </row>
    <row r="179" spans="1:12" s="396" customFormat="1">
      <c r="A179" s="598" t="s">
        <v>1805</v>
      </c>
      <c r="D179" s="397"/>
      <c r="F179" s="412"/>
      <c r="G179" s="397"/>
      <c r="H179" s="397"/>
      <c r="I179" s="402"/>
      <c r="L179" s="397"/>
    </row>
    <row r="180" spans="1:12" s="396" customFormat="1">
      <c r="A180" s="598" t="s">
        <v>1808</v>
      </c>
      <c r="D180" s="397"/>
      <c r="F180" s="412"/>
      <c r="G180" s="397"/>
      <c r="H180" s="397"/>
      <c r="I180" s="402"/>
      <c r="L180" s="397"/>
    </row>
    <row r="181" spans="1:12" s="63" customFormat="1" ht="20.25" customHeight="1">
      <c r="A181" s="592" t="s">
        <v>1812</v>
      </c>
      <c r="E181" s="410"/>
      <c r="F181" s="397"/>
      <c r="H181" s="397"/>
    </row>
    <row r="182" spans="1:12" s="400" customFormat="1" ht="20.25" customHeight="1">
      <c r="A182" s="591"/>
      <c r="B182" s="400" t="s">
        <v>2351</v>
      </c>
      <c r="D182" s="401"/>
      <c r="F182" s="417"/>
      <c r="G182" s="401"/>
      <c r="H182" s="401"/>
      <c r="I182" s="398"/>
      <c r="L182" s="401"/>
    </row>
    <row r="183" spans="1:12" s="400" customFormat="1" ht="21.75">
      <c r="A183" s="591" t="s">
        <v>1809</v>
      </c>
      <c r="D183" s="401"/>
      <c r="F183" s="417"/>
      <c r="G183" s="401" t="s">
        <v>28</v>
      </c>
      <c r="H183" s="401">
        <v>94920</v>
      </c>
      <c r="I183" s="398" t="s">
        <v>30</v>
      </c>
      <c r="L183" s="401"/>
    </row>
    <row r="184" spans="1:12" s="762" customFormat="1" ht="21" customHeight="1">
      <c r="B184" s="762" t="s">
        <v>2573</v>
      </c>
      <c r="D184" s="764"/>
      <c r="F184" s="763"/>
      <c r="G184" s="764"/>
      <c r="H184" s="764"/>
      <c r="I184" s="957"/>
      <c r="L184" s="764"/>
    </row>
    <row r="185" spans="1:12" s="699" customFormat="1">
      <c r="A185" s="699" t="s">
        <v>2574</v>
      </c>
      <c r="D185" s="522"/>
      <c r="F185" s="521"/>
      <c r="G185" s="522"/>
      <c r="H185" s="522"/>
      <c r="I185" s="693"/>
      <c r="L185" s="522"/>
    </row>
    <row r="186" spans="1:12" s="699" customFormat="1">
      <c r="A186" s="699" t="s">
        <v>2576</v>
      </c>
      <c r="D186" s="522"/>
      <c r="F186" s="521"/>
      <c r="G186" s="522"/>
      <c r="H186" s="522"/>
      <c r="I186" s="693"/>
      <c r="L186" s="522"/>
    </row>
    <row r="187" spans="1:12" s="699" customFormat="1" ht="21" customHeight="1">
      <c r="A187" s="699" t="s">
        <v>2575</v>
      </c>
      <c r="D187" s="522"/>
      <c r="F187" s="521"/>
      <c r="G187" s="522"/>
      <c r="H187" s="522"/>
      <c r="I187" s="693"/>
      <c r="L187" s="522"/>
    </row>
    <row r="188" spans="1:12" s="396" customFormat="1">
      <c r="A188" s="598"/>
      <c r="B188" s="396" t="s">
        <v>1813</v>
      </c>
      <c r="D188" s="397"/>
      <c r="F188" s="412"/>
      <c r="G188" s="397"/>
      <c r="H188" s="397"/>
      <c r="I188" s="402"/>
      <c r="L188" s="397"/>
    </row>
    <row r="189" spans="1:12" s="396" customFormat="1">
      <c r="A189" s="598"/>
      <c r="B189" s="396" t="s">
        <v>1814</v>
      </c>
      <c r="D189" s="397"/>
      <c r="F189" s="412"/>
      <c r="G189" s="397"/>
      <c r="H189" s="397"/>
      <c r="I189" s="402"/>
      <c r="L189" s="397"/>
    </row>
    <row r="190" spans="1:12" s="396" customFormat="1">
      <c r="A190" s="598"/>
      <c r="B190" s="396" t="s">
        <v>1815</v>
      </c>
      <c r="D190" s="397"/>
      <c r="F190" s="412"/>
      <c r="G190" s="397"/>
      <c r="H190" s="397"/>
      <c r="I190" s="402"/>
      <c r="L190" s="397"/>
    </row>
    <row r="191" spans="1:12" s="396" customFormat="1">
      <c r="A191" s="598"/>
      <c r="B191" s="396" t="s">
        <v>1816</v>
      </c>
      <c r="D191" s="397"/>
      <c r="F191" s="412"/>
      <c r="G191" s="397"/>
      <c r="H191" s="397"/>
      <c r="I191" s="402"/>
      <c r="L191" s="397"/>
    </row>
    <row r="192" spans="1:12" s="423" customFormat="1">
      <c r="A192" s="690"/>
      <c r="B192" s="423" t="s">
        <v>2573</v>
      </c>
      <c r="D192" s="689"/>
      <c r="F192" s="871"/>
      <c r="G192" s="689"/>
      <c r="H192" s="689"/>
      <c r="I192" s="888"/>
      <c r="L192" s="689"/>
    </row>
    <row r="193" spans="1:12" s="396" customFormat="1">
      <c r="A193" s="598" t="s">
        <v>2577</v>
      </c>
      <c r="D193" s="397"/>
      <c r="F193" s="412"/>
      <c r="G193" s="397"/>
      <c r="H193" s="397"/>
      <c r="I193" s="402"/>
      <c r="L193" s="397"/>
    </row>
    <row r="194" spans="1:12" s="396" customFormat="1">
      <c r="A194" s="598" t="s">
        <v>2579</v>
      </c>
      <c r="D194" s="397"/>
      <c r="F194" s="412"/>
      <c r="G194" s="397"/>
      <c r="H194" s="397"/>
      <c r="I194" s="402"/>
      <c r="L194" s="397"/>
    </row>
    <row r="195" spans="1:12" s="396" customFormat="1">
      <c r="A195" s="598" t="s">
        <v>2578</v>
      </c>
      <c r="D195" s="397"/>
      <c r="F195" s="412"/>
      <c r="G195" s="397"/>
      <c r="H195" s="397"/>
      <c r="I195" s="402"/>
      <c r="L195" s="397"/>
    </row>
    <row r="196" spans="1:12" s="396" customFormat="1">
      <c r="A196" s="598"/>
      <c r="B196" s="396" t="s">
        <v>1819</v>
      </c>
      <c r="D196" s="397"/>
      <c r="F196" s="412"/>
      <c r="G196" s="397"/>
      <c r="H196" s="397"/>
      <c r="I196" s="402"/>
      <c r="L196" s="397"/>
    </row>
    <row r="197" spans="1:12" s="396" customFormat="1">
      <c r="A197" s="598"/>
      <c r="B197" s="396" t="s">
        <v>1820</v>
      </c>
      <c r="D197" s="397"/>
      <c r="F197" s="412"/>
      <c r="G197" s="397"/>
      <c r="H197" s="397"/>
      <c r="I197" s="402"/>
      <c r="L197" s="397"/>
    </row>
    <row r="198" spans="1:12" s="396" customFormat="1">
      <c r="A198" s="598"/>
      <c r="B198" s="396" t="s">
        <v>1821</v>
      </c>
      <c r="D198" s="397"/>
      <c r="F198" s="412"/>
      <c r="G198" s="397"/>
      <c r="H198" s="397"/>
      <c r="I198" s="402"/>
      <c r="L198" s="397"/>
    </row>
    <row r="199" spans="1:12" s="396" customFormat="1">
      <c r="A199" s="598"/>
      <c r="B199" s="396" t="s">
        <v>1822</v>
      </c>
      <c r="D199" s="397"/>
      <c r="F199" s="412"/>
      <c r="G199" s="397"/>
      <c r="H199" s="397"/>
      <c r="I199" s="402"/>
      <c r="L199" s="397"/>
    </row>
    <row r="200" spans="1:12" s="422" customFormat="1" ht="21.75">
      <c r="A200" s="600" t="s">
        <v>1800</v>
      </c>
      <c r="D200" s="876"/>
      <c r="F200" s="906"/>
      <c r="G200" s="876"/>
      <c r="H200" s="876"/>
      <c r="I200" s="879"/>
      <c r="L200" s="876"/>
    </row>
    <row r="201" spans="1:12" s="63" customFormat="1" ht="21" customHeight="1">
      <c r="A201" s="589"/>
      <c r="B201" s="520" t="s">
        <v>1801</v>
      </c>
      <c r="E201" s="397"/>
      <c r="G201" s="412"/>
      <c r="H201" s="397"/>
    </row>
    <row r="202" spans="1:12" s="63" customFormat="1" ht="21" customHeight="1">
      <c r="A202" s="520" t="s">
        <v>1786</v>
      </c>
      <c r="B202" s="589"/>
      <c r="E202" s="397"/>
      <c r="G202" s="412"/>
      <c r="H202" s="397"/>
    </row>
    <row r="203" spans="1:12" s="396" customFormat="1">
      <c r="B203" s="598" t="s">
        <v>1802</v>
      </c>
      <c r="D203" s="397"/>
      <c r="F203" s="412"/>
      <c r="G203" s="397"/>
      <c r="H203" s="397"/>
      <c r="I203" s="402"/>
      <c r="L203" s="397"/>
    </row>
    <row r="204" spans="1:12" s="396" customFormat="1">
      <c r="A204" s="598" t="s">
        <v>1328</v>
      </c>
      <c r="D204" s="397"/>
      <c r="F204" s="412"/>
      <c r="G204" s="397"/>
      <c r="H204" s="397"/>
      <c r="I204" s="402"/>
      <c r="L204" s="397"/>
    </row>
    <row r="205" spans="1:12" s="396" customFormat="1">
      <c r="A205" s="598" t="s">
        <v>1803</v>
      </c>
      <c r="D205" s="397"/>
      <c r="F205" s="412"/>
      <c r="G205" s="397"/>
      <c r="H205" s="397"/>
      <c r="I205" s="402"/>
      <c r="L205" s="397"/>
    </row>
    <row r="206" spans="1:12" s="396" customFormat="1">
      <c r="A206" s="598"/>
      <c r="B206" s="396" t="s">
        <v>1804</v>
      </c>
      <c r="D206" s="397"/>
      <c r="F206" s="412"/>
      <c r="G206" s="397"/>
      <c r="H206" s="397"/>
      <c r="I206" s="402"/>
      <c r="L206" s="397"/>
    </row>
    <row r="207" spans="1:12" s="396" customFormat="1">
      <c r="A207" s="598" t="s">
        <v>1805</v>
      </c>
      <c r="D207" s="397"/>
      <c r="F207" s="412"/>
      <c r="G207" s="397"/>
      <c r="H207" s="397"/>
      <c r="I207" s="402"/>
      <c r="L207" s="397"/>
    </row>
    <row r="208" spans="1:12" s="396" customFormat="1">
      <c r="A208" s="598" t="s">
        <v>1806</v>
      </c>
      <c r="D208" s="397"/>
      <c r="F208" s="412"/>
      <c r="G208" s="397"/>
      <c r="H208" s="397"/>
      <c r="I208" s="402"/>
      <c r="L208" s="397"/>
    </row>
    <row r="209" spans="1:12" s="396" customFormat="1">
      <c r="A209" s="598"/>
      <c r="B209" s="396" t="s">
        <v>1807</v>
      </c>
      <c r="D209" s="397"/>
      <c r="F209" s="412"/>
      <c r="G209" s="397"/>
      <c r="H209" s="397"/>
      <c r="I209" s="402"/>
      <c r="L209" s="397"/>
    </row>
    <row r="210" spans="1:12" s="396" customFormat="1">
      <c r="A210" s="598" t="s">
        <v>1805</v>
      </c>
      <c r="D210" s="397"/>
      <c r="F210" s="412"/>
      <c r="G210" s="397"/>
      <c r="H210" s="397"/>
      <c r="I210" s="402"/>
      <c r="L210" s="397"/>
    </row>
    <row r="211" spans="1:12" s="396" customFormat="1">
      <c r="A211" s="598" t="s">
        <v>1808</v>
      </c>
      <c r="D211" s="397"/>
      <c r="F211" s="412"/>
      <c r="G211" s="397"/>
      <c r="H211" s="397"/>
      <c r="I211" s="402"/>
      <c r="L211" s="397"/>
    </row>
    <row r="212" spans="1:12" s="63" customFormat="1" ht="23.25" customHeight="1">
      <c r="A212" s="592" t="s">
        <v>1823</v>
      </c>
      <c r="E212" s="410"/>
      <c r="F212" s="397"/>
      <c r="H212" s="397"/>
    </row>
    <row r="213" spans="1:12" s="400" customFormat="1" ht="21.75">
      <c r="B213" s="400" t="s">
        <v>2352</v>
      </c>
      <c r="E213" s="401"/>
      <c r="F213" s="398"/>
      <c r="G213" s="417"/>
      <c r="H213" s="401"/>
      <c r="I213" s="398"/>
      <c r="L213" s="401"/>
    </row>
    <row r="214" spans="1:12" s="400" customFormat="1" ht="21.75">
      <c r="E214" s="401"/>
      <c r="F214" s="398"/>
      <c r="G214" s="417" t="s">
        <v>28</v>
      </c>
      <c r="H214" s="401">
        <v>363900</v>
      </c>
      <c r="I214" s="398" t="s">
        <v>30</v>
      </c>
      <c r="L214" s="401"/>
    </row>
    <row r="215" spans="1:12" s="63" customFormat="1" ht="23.25" customHeight="1">
      <c r="A215" s="589" t="s">
        <v>2233</v>
      </c>
      <c r="E215" s="410"/>
      <c r="F215" s="397"/>
      <c r="H215" s="397"/>
    </row>
    <row r="216" spans="1:12" s="63" customFormat="1" ht="23.25" customHeight="1">
      <c r="A216" s="589" t="s">
        <v>2234</v>
      </c>
      <c r="E216" s="410"/>
      <c r="F216" s="397"/>
      <c r="H216" s="397"/>
    </row>
    <row r="217" spans="1:12" s="63" customFormat="1" ht="23.25" customHeight="1">
      <c r="A217" s="589" t="s">
        <v>2235</v>
      </c>
      <c r="E217" s="410"/>
      <c r="F217" s="397"/>
      <c r="H217" s="397"/>
    </row>
    <row r="218" spans="1:12" s="63" customFormat="1" ht="23.25" customHeight="1">
      <c r="A218" s="589" t="s">
        <v>1824</v>
      </c>
      <c r="E218" s="410"/>
      <c r="F218" s="397"/>
      <c r="H218" s="397"/>
    </row>
    <row r="219" spans="1:12" s="63" customFormat="1" ht="23.25" customHeight="1">
      <c r="A219" s="589" t="s">
        <v>1825</v>
      </c>
      <c r="E219" s="410"/>
      <c r="F219" s="397"/>
      <c r="H219" s="397"/>
    </row>
    <row r="220" spans="1:12" s="63" customFormat="1" ht="23.25" customHeight="1">
      <c r="A220" s="589" t="s">
        <v>1826</v>
      </c>
      <c r="E220" s="410"/>
      <c r="F220" s="397"/>
      <c r="H220" s="397"/>
    </row>
    <row r="221" spans="1:12" s="63" customFormat="1" ht="23.25" customHeight="1">
      <c r="A221" s="589" t="s">
        <v>1827</v>
      </c>
      <c r="E221" s="410"/>
      <c r="F221" s="397"/>
      <c r="H221" s="397"/>
    </row>
    <row r="222" spans="1:12" s="404" customFormat="1" ht="21" customHeight="1">
      <c r="A222" s="404" t="s">
        <v>1630</v>
      </c>
      <c r="E222" s="405"/>
      <c r="F222" s="401"/>
      <c r="H222" s="401"/>
    </row>
    <row r="223" spans="1:12" s="396" customFormat="1">
      <c r="B223" s="598" t="s">
        <v>1828</v>
      </c>
      <c r="D223" s="397"/>
      <c r="F223" s="412"/>
      <c r="G223" s="397"/>
      <c r="H223" s="397"/>
      <c r="I223" s="402"/>
      <c r="L223" s="397"/>
    </row>
    <row r="224" spans="1:12" s="396" customFormat="1">
      <c r="A224" s="396" t="s">
        <v>1786</v>
      </c>
      <c r="D224" s="397"/>
      <c r="F224" s="412"/>
      <c r="G224" s="397"/>
      <c r="H224" s="397"/>
      <c r="I224" s="402"/>
      <c r="L224" s="397"/>
    </row>
    <row r="225" spans="1:12" s="396" customFormat="1">
      <c r="B225" s="598" t="s">
        <v>1829</v>
      </c>
      <c r="D225" s="397"/>
      <c r="F225" s="412"/>
      <c r="G225" s="397"/>
      <c r="H225" s="397"/>
      <c r="I225" s="402"/>
      <c r="L225" s="397"/>
    </row>
    <row r="226" spans="1:12" s="396" customFormat="1">
      <c r="A226" s="396" t="s">
        <v>1328</v>
      </c>
      <c r="D226" s="397"/>
      <c r="F226" s="412"/>
      <c r="G226" s="397"/>
      <c r="H226" s="397"/>
      <c r="I226" s="402"/>
      <c r="L226" s="397"/>
    </row>
    <row r="227" spans="1:12" s="396" customFormat="1">
      <c r="A227" s="396" t="s">
        <v>1803</v>
      </c>
      <c r="D227" s="397"/>
      <c r="F227" s="412"/>
      <c r="G227" s="397"/>
      <c r="H227" s="397"/>
      <c r="I227" s="402"/>
      <c r="L227" s="397"/>
    </row>
    <row r="228" spans="1:12" s="396" customFormat="1">
      <c r="A228" s="598"/>
      <c r="B228" s="396" t="s">
        <v>1804</v>
      </c>
      <c r="D228" s="397"/>
      <c r="F228" s="412"/>
      <c r="G228" s="397"/>
      <c r="H228" s="397"/>
      <c r="I228" s="402"/>
      <c r="L228" s="397"/>
    </row>
    <row r="229" spans="1:12" s="396" customFormat="1">
      <c r="A229" s="598" t="s">
        <v>1805</v>
      </c>
      <c r="D229" s="397"/>
      <c r="F229" s="412"/>
      <c r="G229" s="397"/>
      <c r="H229" s="397"/>
      <c r="I229" s="402"/>
      <c r="L229" s="397"/>
    </row>
    <row r="230" spans="1:12" s="396" customFormat="1">
      <c r="A230" s="598" t="s">
        <v>1806</v>
      </c>
      <c r="D230" s="397"/>
      <c r="F230" s="412"/>
      <c r="G230" s="397"/>
      <c r="H230" s="397"/>
      <c r="I230" s="402"/>
      <c r="L230" s="397"/>
    </row>
    <row r="231" spans="1:12" s="396" customFormat="1">
      <c r="A231" s="598"/>
      <c r="B231" s="396" t="s">
        <v>1807</v>
      </c>
      <c r="D231" s="397"/>
      <c r="F231" s="412"/>
      <c r="G231" s="397"/>
      <c r="H231" s="397"/>
      <c r="I231" s="402"/>
      <c r="L231" s="397"/>
    </row>
    <row r="232" spans="1:12" s="396" customFormat="1">
      <c r="A232" s="598" t="s">
        <v>1805</v>
      </c>
      <c r="D232" s="397"/>
      <c r="F232" s="412"/>
      <c r="G232" s="397"/>
      <c r="H232" s="397"/>
      <c r="I232" s="402"/>
      <c r="L232" s="397"/>
    </row>
    <row r="233" spans="1:12" s="396" customFormat="1">
      <c r="A233" s="598" t="s">
        <v>1808</v>
      </c>
      <c r="D233" s="397"/>
      <c r="F233" s="412"/>
      <c r="G233" s="397"/>
      <c r="H233" s="397"/>
      <c r="I233" s="402"/>
      <c r="L233" s="397"/>
    </row>
    <row r="234" spans="1:12" s="396" customFormat="1">
      <c r="A234" s="574" t="s">
        <v>950</v>
      </c>
      <c r="B234" s="63"/>
      <c r="C234" s="63"/>
      <c r="D234" s="63"/>
      <c r="E234" s="63"/>
      <c r="F234" s="397"/>
      <c r="G234" s="63"/>
      <c r="H234" s="406"/>
      <c r="I234" s="402"/>
      <c r="L234" s="397"/>
    </row>
    <row r="235" spans="1:12" s="400" customFormat="1" ht="21.75">
      <c r="A235" s="574"/>
      <c r="B235" s="404" t="s">
        <v>2353</v>
      </c>
      <c r="C235" s="404"/>
      <c r="D235" s="404"/>
      <c r="E235" s="404"/>
      <c r="F235" s="401"/>
      <c r="G235" s="404" t="s">
        <v>28</v>
      </c>
      <c r="H235" s="417">
        <v>20000</v>
      </c>
      <c r="I235" s="398" t="s">
        <v>30</v>
      </c>
      <c r="L235" s="401"/>
    </row>
    <row r="236" spans="1:12" s="396" customFormat="1">
      <c r="A236" s="63" t="s">
        <v>2237</v>
      </c>
      <c r="B236" s="63"/>
      <c r="C236" s="63"/>
      <c r="D236" s="63"/>
      <c r="E236" s="63"/>
      <c r="F236" s="397"/>
      <c r="G236" s="63"/>
      <c r="H236" s="406"/>
      <c r="I236" s="402"/>
      <c r="L236" s="397"/>
    </row>
    <row r="237" spans="1:12" s="396" customFormat="1">
      <c r="A237" s="63" t="s">
        <v>2236</v>
      </c>
      <c r="B237" s="63"/>
      <c r="C237" s="63"/>
      <c r="D237" s="63"/>
      <c r="E237" s="63"/>
      <c r="F237" s="397"/>
      <c r="G237" s="63"/>
      <c r="H237" s="406"/>
      <c r="I237" s="402"/>
      <c r="L237" s="397"/>
    </row>
    <row r="238" spans="1:12" s="404" customFormat="1" ht="21" customHeight="1">
      <c r="A238" s="404" t="s">
        <v>1630</v>
      </c>
      <c r="E238" s="405"/>
      <c r="F238" s="401"/>
      <c r="H238" s="401"/>
    </row>
    <row r="239" spans="1:12" s="396" customFormat="1">
      <c r="B239" s="598" t="s">
        <v>1828</v>
      </c>
      <c r="D239" s="397"/>
      <c r="F239" s="412"/>
      <c r="G239" s="397"/>
      <c r="H239" s="397"/>
      <c r="I239" s="402"/>
      <c r="L239" s="397"/>
    </row>
    <row r="240" spans="1:12" s="396" customFormat="1">
      <c r="A240" s="396" t="s">
        <v>1786</v>
      </c>
      <c r="D240" s="397"/>
      <c r="F240" s="412"/>
      <c r="G240" s="397"/>
      <c r="H240" s="397"/>
      <c r="I240" s="402"/>
      <c r="L240" s="397"/>
    </row>
    <row r="241" spans="1:12" s="396" customFormat="1">
      <c r="B241" s="598" t="s">
        <v>1829</v>
      </c>
      <c r="D241" s="397"/>
      <c r="F241" s="412"/>
      <c r="G241" s="397"/>
      <c r="H241" s="397"/>
      <c r="I241" s="402"/>
      <c r="L241" s="397"/>
    </row>
    <row r="242" spans="1:12" s="396" customFormat="1">
      <c r="A242" s="396" t="s">
        <v>1328</v>
      </c>
      <c r="D242" s="397"/>
      <c r="F242" s="412"/>
      <c r="G242" s="397"/>
      <c r="H242" s="397"/>
      <c r="I242" s="402"/>
      <c r="L242" s="397"/>
    </row>
    <row r="243" spans="1:12" s="396" customFormat="1">
      <c r="A243" s="396" t="s">
        <v>1803</v>
      </c>
      <c r="D243" s="397"/>
      <c r="F243" s="412"/>
      <c r="G243" s="397"/>
      <c r="H243" s="397"/>
      <c r="I243" s="402"/>
      <c r="L243" s="397"/>
    </row>
    <row r="244" spans="1:12" s="396" customFormat="1">
      <c r="A244" s="598"/>
      <c r="B244" s="396" t="s">
        <v>1804</v>
      </c>
      <c r="D244" s="397"/>
      <c r="F244" s="412"/>
      <c r="G244" s="397"/>
      <c r="H244" s="397"/>
      <c r="I244" s="402"/>
      <c r="L244" s="397"/>
    </row>
    <row r="245" spans="1:12" s="396" customFormat="1">
      <c r="A245" s="598" t="s">
        <v>1805</v>
      </c>
      <c r="D245" s="397"/>
      <c r="F245" s="412"/>
      <c r="G245" s="397"/>
      <c r="H245" s="397"/>
      <c r="I245" s="402"/>
      <c r="L245" s="397"/>
    </row>
    <row r="246" spans="1:12" s="396" customFormat="1">
      <c r="A246" s="598" t="s">
        <v>1806</v>
      </c>
      <c r="D246" s="397"/>
      <c r="F246" s="412"/>
      <c r="G246" s="397"/>
      <c r="H246" s="397"/>
      <c r="I246" s="402"/>
      <c r="L246" s="397"/>
    </row>
    <row r="247" spans="1:12" s="396" customFormat="1">
      <c r="A247" s="598"/>
      <c r="B247" s="396" t="s">
        <v>1807</v>
      </c>
      <c r="D247" s="397"/>
      <c r="F247" s="412"/>
      <c r="G247" s="397"/>
      <c r="H247" s="397"/>
      <c r="I247" s="402"/>
      <c r="L247" s="397"/>
    </row>
    <row r="248" spans="1:12" s="396" customFormat="1">
      <c r="A248" s="598" t="s">
        <v>1805</v>
      </c>
      <c r="D248" s="397"/>
      <c r="F248" s="412"/>
      <c r="G248" s="397"/>
      <c r="H248" s="397"/>
      <c r="I248" s="402"/>
      <c r="L248" s="397"/>
    </row>
    <row r="249" spans="1:12" s="396" customFormat="1">
      <c r="A249" s="598" t="s">
        <v>1808</v>
      </c>
      <c r="D249" s="397"/>
      <c r="F249" s="412"/>
      <c r="G249" s="397"/>
      <c r="H249" s="397"/>
      <c r="I249" s="402"/>
      <c r="L249" s="397"/>
    </row>
    <row r="250" spans="1:12" s="396" customFormat="1">
      <c r="A250" s="574" t="s">
        <v>1830</v>
      </c>
      <c r="B250" s="63"/>
      <c r="C250" s="63"/>
      <c r="D250" s="63"/>
      <c r="E250" s="63"/>
      <c r="F250" s="397"/>
      <c r="G250" s="63"/>
      <c r="H250" s="406"/>
      <c r="I250" s="402"/>
      <c r="L250" s="397"/>
    </row>
    <row r="251" spans="1:12" s="400" customFormat="1" ht="21.75">
      <c r="A251" s="574"/>
      <c r="B251" s="404" t="s">
        <v>2354</v>
      </c>
      <c r="C251" s="404"/>
      <c r="D251" s="404"/>
      <c r="E251" s="404"/>
      <c r="F251" s="401"/>
      <c r="G251" s="404" t="s">
        <v>28</v>
      </c>
      <c r="H251" s="417">
        <v>108000</v>
      </c>
      <c r="I251" s="398" t="s">
        <v>30</v>
      </c>
      <c r="L251" s="401"/>
    </row>
    <row r="252" spans="1:12" s="396" customFormat="1">
      <c r="A252" s="63" t="s">
        <v>2239</v>
      </c>
      <c r="B252" s="63"/>
      <c r="C252" s="63"/>
      <c r="D252" s="63"/>
      <c r="E252" s="63"/>
      <c r="F252" s="397"/>
      <c r="G252" s="63"/>
      <c r="H252" s="406"/>
      <c r="I252" s="402"/>
      <c r="L252" s="397"/>
    </row>
    <row r="253" spans="1:12" s="396" customFormat="1">
      <c r="A253" s="63" t="s">
        <v>2238</v>
      </c>
      <c r="B253" s="63"/>
      <c r="C253" s="63"/>
      <c r="D253" s="63"/>
      <c r="E253" s="63"/>
      <c r="F253" s="397"/>
      <c r="G253" s="63"/>
      <c r="H253" s="406"/>
      <c r="I253" s="402"/>
      <c r="L253" s="397"/>
    </row>
    <row r="254" spans="1:12" s="396" customFormat="1">
      <c r="A254" s="63"/>
      <c r="B254" s="63" t="s">
        <v>1831</v>
      </c>
      <c r="C254" s="63"/>
      <c r="D254" s="63"/>
      <c r="E254" s="63"/>
      <c r="F254" s="397"/>
      <c r="G254" s="63"/>
      <c r="H254" s="406"/>
      <c r="I254" s="402"/>
      <c r="L254" s="397"/>
    </row>
    <row r="255" spans="1:12" s="396" customFormat="1">
      <c r="A255" s="63"/>
      <c r="B255" s="63"/>
      <c r="C255" s="63"/>
      <c r="D255" s="63"/>
      <c r="E255" s="63"/>
      <c r="F255" s="397"/>
      <c r="G255" s="63"/>
      <c r="H255" s="406"/>
      <c r="I255" s="402"/>
      <c r="L255" s="397"/>
    </row>
    <row r="256" spans="1:12" s="404" customFormat="1" ht="21" customHeight="1">
      <c r="A256" s="404" t="s">
        <v>1630</v>
      </c>
      <c r="E256" s="405"/>
      <c r="F256" s="401"/>
      <c r="H256" s="401"/>
    </row>
    <row r="257" spans="1:12" s="396" customFormat="1">
      <c r="B257" s="598" t="s">
        <v>1828</v>
      </c>
      <c r="D257" s="397"/>
      <c r="F257" s="412"/>
      <c r="G257" s="397"/>
      <c r="H257" s="397"/>
      <c r="I257" s="402"/>
      <c r="L257" s="397"/>
    </row>
    <row r="258" spans="1:12" s="396" customFormat="1">
      <c r="A258" s="396" t="s">
        <v>1786</v>
      </c>
      <c r="D258" s="397"/>
      <c r="F258" s="412"/>
      <c r="G258" s="397"/>
      <c r="H258" s="397"/>
      <c r="I258" s="402"/>
      <c r="L258" s="397"/>
    </row>
    <row r="259" spans="1:12" s="396" customFormat="1">
      <c r="B259" s="598" t="s">
        <v>1829</v>
      </c>
      <c r="D259" s="397"/>
      <c r="F259" s="412"/>
      <c r="G259" s="397"/>
      <c r="H259" s="397"/>
      <c r="I259" s="402"/>
      <c r="L259" s="397"/>
    </row>
    <row r="260" spans="1:12" s="396" customFormat="1">
      <c r="A260" s="396" t="s">
        <v>1328</v>
      </c>
      <c r="D260" s="397"/>
      <c r="F260" s="412"/>
      <c r="G260" s="397"/>
      <c r="H260" s="397"/>
      <c r="I260" s="402"/>
      <c r="L260" s="397"/>
    </row>
    <row r="261" spans="1:12" s="396" customFormat="1">
      <c r="A261" s="396" t="s">
        <v>1803</v>
      </c>
      <c r="D261" s="397"/>
      <c r="F261" s="412"/>
      <c r="G261" s="397"/>
      <c r="H261" s="397"/>
      <c r="I261" s="402"/>
      <c r="L261" s="397"/>
    </row>
    <row r="262" spans="1:12" s="396" customFormat="1">
      <c r="A262" s="598"/>
      <c r="B262" s="396" t="s">
        <v>1804</v>
      </c>
      <c r="D262" s="397"/>
      <c r="F262" s="412"/>
      <c r="G262" s="397"/>
      <c r="H262" s="397"/>
      <c r="I262" s="402"/>
      <c r="L262" s="397"/>
    </row>
    <row r="263" spans="1:12" s="396" customFormat="1">
      <c r="A263" s="598" t="s">
        <v>1805</v>
      </c>
      <c r="D263" s="397"/>
      <c r="F263" s="412"/>
      <c r="G263" s="397"/>
      <c r="H263" s="397"/>
      <c r="I263" s="402"/>
      <c r="L263" s="397"/>
    </row>
    <row r="264" spans="1:12" s="396" customFormat="1">
      <c r="A264" s="598" t="s">
        <v>1806</v>
      </c>
      <c r="D264" s="397"/>
      <c r="F264" s="412"/>
      <c r="G264" s="397"/>
      <c r="H264" s="397"/>
      <c r="I264" s="402"/>
      <c r="L264" s="397"/>
    </row>
    <row r="265" spans="1:12" s="396" customFormat="1">
      <c r="A265" s="598"/>
      <c r="B265" s="396" t="s">
        <v>1807</v>
      </c>
      <c r="D265" s="397"/>
      <c r="F265" s="412"/>
      <c r="G265" s="397"/>
      <c r="H265" s="397"/>
      <c r="I265" s="402"/>
      <c r="L265" s="397"/>
    </row>
    <row r="266" spans="1:12" s="396" customFormat="1">
      <c r="A266" s="598" t="s">
        <v>1805</v>
      </c>
      <c r="D266" s="397"/>
      <c r="F266" s="412"/>
      <c r="G266" s="397"/>
      <c r="H266" s="397"/>
      <c r="I266" s="402"/>
      <c r="L266" s="397"/>
    </row>
    <row r="267" spans="1:12" s="396" customFormat="1">
      <c r="A267" s="598" t="s">
        <v>1808</v>
      </c>
      <c r="D267" s="397"/>
      <c r="F267" s="412"/>
      <c r="G267" s="397"/>
      <c r="H267" s="397"/>
      <c r="I267" s="402"/>
      <c r="L267" s="397"/>
    </row>
    <row r="268" spans="1:12" s="396" customFormat="1">
      <c r="A268" s="574" t="s">
        <v>1832</v>
      </c>
      <c r="B268" s="63"/>
      <c r="C268" s="63"/>
      <c r="D268" s="63"/>
      <c r="E268" s="63"/>
      <c r="F268" s="397"/>
      <c r="G268" s="63"/>
      <c r="H268" s="406"/>
      <c r="I268" s="402"/>
      <c r="L268" s="397"/>
    </row>
    <row r="269" spans="1:12" s="396" customFormat="1" ht="24" customHeight="1">
      <c r="A269" s="400" t="s">
        <v>2240</v>
      </c>
      <c r="B269" s="402"/>
      <c r="E269" s="397"/>
      <c r="F269" s="407"/>
      <c r="G269" s="417" t="s">
        <v>1</v>
      </c>
      <c r="H269" s="428">
        <f>SUM(H270)</f>
        <v>25000</v>
      </c>
      <c r="I269" s="398" t="s">
        <v>30</v>
      </c>
      <c r="L269" s="397"/>
    </row>
    <row r="270" spans="1:12" s="400" customFormat="1" ht="24" customHeight="1">
      <c r="A270" s="404"/>
      <c r="B270" s="404" t="s">
        <v>545</v>
      </c>
      <c r="C270" s="404"/>
      <c r="D270" s="404"/>
      <c r="E270" s="404"/>
      <c r="F270" s="401"/>
      <c r="G270" s="405" t="s">
        <v>28</v>
      </c>
      <c r="H270" s="417">
        <v>25000</v>
      </c>
      <c r="I270" s="398" t="s">
        <v>30</v>
      </c>
      <c r="L270" s="401"/>
    </row>
    <row r="271" spans="1:12" s="396" customFormat="1" ht="25.5" customHeight="1">
      <c r="A271" s="63" t="s">
        <v>1833</v>
      </c>
      <c r="B271" s="63"/>
      <c r="C271" s="63"/>
      <c r="D271" s="63"/>
      <c r="E271" s="63"/>
      <c r="F271" s="397"/>
      <c r="G271" s="63"/>
      <c r="H271" s="397"/>
      <c r="I271" s="63"/>
      <c r="L271" s="397"/>
    </row>
    <row r="272" spans="1:12" s="396" customFormat="1" ht="24" customHeight="1">
      <c r="A272" s="63" t="s">
        <v>1834</v>
      </c>
      <c r="B272" s="63"/>
      <c r="C272" s="63"/>
      <c r="D272" s="63"/>
      <c r="E272" s="63"/>
      <c r="F272" s="397"/>
      <c r="G272" s="63"/>
      <c r="H272" s="397"/>
      <c r="I272" s="63"/>
      <c r="L272" s="397"/>
    </row>
    <row r="273" spans="1:12" s="396" customFormat="1" ht="24" customHeight="1">
      <c r="A273" s="63" t="s">
        <v>1835</v>
      </c>
      <c r="B273" s="63"/>
      <c r="C273" s="63"/>
      <c r="D273" s="63"/>
      <c r="E273" s="63"/>
      <c r="F273" s="397"/>
      <c r="G273" s="63"/>
      <c r="H273" s="397"/>
      <c r="I273" s="63"/>
      <c r="L273" s="397"/>
    </row>
    <row r="274" spans="1:12" s="63" customFormat="1" ht="23.25" customHeight="1">
      <c r="B274" s="63" t="s">
        <v>873</v>
      </c>
      <c r="F274" s="397"/>
      <c r="H274" s="397"/>
    </row>
    <row r="275" spans="1:12" s="63" customFormat="1" ht="23.25" customHeight="1">
      <c r="B275" s="63" t="s">
        <v>874</v>
      </c>
      <c r="F275" s="397"/>
      <c r="H275" s="397"/>
    </row>
    <row r="276" spans="1:12" s="404" customFormat="1" ht="23.25" customHeight="1">
      <c r="A276" s="404" t="s">
        <v>1836</v>
      </c>
      <c r="F276" s="401"/>
      <c r="H276" s="401"/>
    </row>
    <row r="277" spans="1:12" s="418" customFormat="1" ht="24" customHeight="1">
      <c r="A277" s="63"/>
      <c r="B277" s="63" t="s">
        <v>1526</v>
      </c>
      <c r="C277" s="63"/>
      <c r="D277" s="63"/>
      <c r="E277" s="405"/>
      <c r="F277" s="401"/>
      <c r="G277" s="404"/>
      <c r="H277" s="397"/>
      <c r="I277" s="63"/>
    </row>
    <row r="278" spans="1:12" s="63" customFormat="1" ht="23.25" customHeight="1">
      <c r="B278" s="63" t="s">
        <v>846</v>
      </c>
      <c r="E278" s="410"/>
      <c r="F278" s="397"/>
      <c r="H278" s="397"/>
    </row>
    <row r="279" spans="1:12" s="63" customFormat="1" ht="19.5" customHeight="1">
      <c r="B279" s="520" t="s">
        <v>2241</v>
      </c>
      <c r="F279" s="397"/>
      <c r="H279" s="397"/>
    </row>
    <row r="280" spans="1:12" s="63" customFormat="1" ht="23.25" customHeight="1">
      <c r="A280" s="63" t="s">
        <v>1585</v>
      </c>
      <c r="F280" s="397"/>
      <c r="H280" s="397"/>
    </row>
    <row r="281" spans="1:12" s="63" customFormat="1" ht="23.25" customHeight="1">
      <c r="B281" s="63" t="s">
        <v>2242</v>
      </c>
      <c r="F281" s="397"/>
      <c r="H281" s="397"/>
    </row>
    <row r="282" spans="1:12" s="63" customFormat="1" ht="23.25" customHeight="1">
      <c r="A282" s="63" t="s">
        <v>2243</v>
      </c>
      <c r="F282" s="397"/>
      <c r="H282" s="397"/>
    </row>
    <row r="283" spans="1:12" s="63" customFormat="1" ht="23.25" customHeight="1">
      <c r="B283" s="63" t="s">
        <v>2244</v>
      </c>
      <c r="F283" s="397"/>
      <c r="H283" s="397"/>
    </row>
    <row r="284" spans="1:12" s="63" customFormat="1" ht="23.25" customHeight="1">
      <c r="A284" s="63" t="s">
        <v>935</v>
      </c>
      <c r="F284" s="397"/>
      <c r="H284" s="397"/>
    </row>
    <row r="285" spans="1:12" s="63" customFormat="1" ht="23.25" customHeight="1">
      <c r="B285" s="63" t="s">
        <v>2245</v>
      </c>
      <c r="F285" s="397"/>
      <c r="H285" s="397"/>
    </row>
    <row r="286" spans="1:12" s="63" customFormat="1" ht="23.25" customHeight="1">
      <c r="A286" s="63" t="s">
        <v>2246</v>
      </c>
      <c r="F286" s="397"/>
      <c r="H286" s="397"/>
    </row>
    <row r="287" spans="1:12" s="63" customFormat="1" ht="18.75" customHeight="1">
      <c r="A287" s="593" t="s">
        <v>875</v>
      </c>
      <c r="F287" s="397"/>
      <c r="H287" s="397"/>
    </row>
    <row r="288" spans="1:12" s="396" customFormat="1" ht="7.5" customHeight="1">
      <c r="A288" s="63"/>
      <c r="B288" s="63"/>
      <c r="C288" s="63"/>
      <c r="D288" s="63"/>
      <c r="E288" s="63"/>
      <c r="F288" s="397"/>
      <c r="G288" s="63"/>
      <c r="H288" s="397"/>
      <c r="I288" s="63"/>
      <c r="L288" s="397"/>
    </row>
    <row r="289" spans="1:12" s="396" customFormat="1" ht="7.5" customHeight="1">
      <c r="A289" s="63"/>
      <c r="B289" s="63"/>
      <c r="C289" s="63"/>
      <c r="D289" s="63"/>
      <c r="E289" s="63"/>
      <c r="F289" s="397"/>
      <c r="G289" s="63"/>
      <c r="H289" s="397"/>
      <c r="I289" s="63"/>
      <c r="L289" s="397"/>
    </row>
    <row r="290" spans="1:12" s="396" customFormat="1" ht="7.5" customHeight="1">
      <c r="A290" s="63"/>
      <c r="B290" s="63"/>
      <c r="C290" s="63"/>
      <c r="D290" s="63"/>
      <c r="E290" s="63"/>
      <c r="F290" s="397"/>
      <c r="G290" s="63"/>
      <c r="H290" s="397"/>
      <c r="I290" s="63"/>
      <c r="L290" s="397"/>
    </row>
    <row r="291" spans="1:12" s="396" customFormat="1" ht="7.5" customHeight="1">
      <c r="A291" s="63"/>
      <c r="B291" s="63"/>
      <c r="C291" s="63"/>
      <c r="D291" s="63"/>
      <c r="E291" s="63"/>
      <c r="F291" s="397"/>
      <c r="G291" s="63"/>
      <c r="H291" s="397"/>
      <c r="I291" s="63"/>
      <c r="L291" s="397"/>
    </row>
    <row r="292" spans="1:12" s="396" customFormat="1" ht="7.5" customHeight="1">
      <c r="A292" s="63"/>
      <c r="B292" s="63"/>
      <c r="C292" s="63"/>
      <c r="D292" s="63"/>
      <c r="E292" s="63"/>
      <c r="F292" s="397"/>
      <c r="G292" s="63"/>
      <c r="H292" s="397"/>
      <c r="I292" s="63"/>
      <c r="L292" s="397"/>
    </row>
    <row r="293" spans="1:12" s="396" customFormat="1" ht="7.5" customHeight="1">
      <c r="A293" s="63"/>
      <c r="B293" s="63"/>
      <c r="C293" s="63"/>
      <c r="D293" s="63"/>
      <c r="E293" s="63"/>
      <c r="F293" s="397"/>
      <c r="G293" s="63"/>
      <c r="H293" s="397"/>
      <c r="I293" s="63"/>
      <c r="L293" s="397"/>
    </row>
    <row r="294" spans="1:12" s="396" customFormat="1" ht="7.5" customHeight="1">
      <c r="A294" s="63"/>
      <c r="B294" s="63"/>
      <c r="C294" s="63"/>
      <c r="D294" s="63"/>
      <c r="E294" s="63"/>
      <c r="F294" s="397"/>
      <c r="G294" s="63"/>
      <c r="H294" s="397"/>
      <c r="I294" s="63"/>
      <c r="L294" s="397"/>
    </row>
    <row r="295" spans="1:12" s="396" customFormat="1">
      <c r="A295" s="400" t="s">
        <v>20</v>
      </c>
      <c r="E295" s="397"/>
      <c r="G295" s="417" t="s">
        <v>1</v>
      </c>
      <c r="H295" s="401">
        <f>SUM(H296,H321,H343,H373,H397,H420,H442)</f>
        <v>1119240</v>
      </c>
      <c r="I295" s="398" t="s">
        <v>30</v>
      </c>
      <c r="L295" s="397"/>
    </row>
    <row r="296" spans="1:12" s="396" customFormat="1">
      <c r="A296" s="400" t="s">
        <v>2247</v>
      </c>
      <c r="B296" s="402"/>
      <c r="E296" s="397"/>
      <c r="G296" s="417" t="s">
        <v>28</v>
      </c>
      <c r="H296" s="401">
        <v>10000</v>
      </c>
      <c r="I296" s="398" t="s">
        <v>30</v>
      </c>
      <c r="J296" s="400"/>
      <c r="L296" s="397"/>
    </row>
    <row r="297" spans="1:12" s="396" customFormat="1">
      <c r="A297" s="396" t="s">
        <v>876</v>
      </c>
      <c r="G297" s="406"/>
      <c r="H297" s="397"/>
      <c r="I297" s="402"/>
      <c r="L297" s="397"/>
    </row>
    <row r="298" spans="1:12" s="396" customFormat="1">
      <c r="A298" s="693" t="s">
        <v>1589</v>
      </c>
      <c r="G298" s="406"/>
      <c r="H298" s="397"/>
      <c r="I298" s="402"/>
      <c r="L298" s="397"/>
    </row>
    <row r="299" spans="1:12" s="396" customFormat="1" ht="21" customHeight="1">
      <c r="B299" s="699" t="s">
        <v>877</v>
      </c>
      <c r="G299" s="406"/>
      <c r="H299" s="397"/>
      <c r="I299" s="402"/>
      <c r="L299" s="397"/>
    </row>
    <row r="300" spans="1:12" s="396" customFormat="1">
      <c r="B300" s="699" t="s">
        <v>878</v>
      </c>
      <c r="G300" s="406"/>
      <c r="H300" s="397"/>
      <c r="I300" s="402"/>
      <c r="L300" s="397"/>
    </row>
    <row r="301" spans="1:12" s="396" customFormat="1">
      <c r="B301" s="699" t="s">
        <v>879</v>
      </c>
      <c r="G301" s="406"/>
      <c r="H301" s="397"/>
      <c r="I301" s="402"/>
      <c r="L301" s="397"/>
    </row>
    <row r="302" spans="1:12" s="63" customFormat="1" ht="24.75" customHeight="1">
      <c r="A302" s="572" t="s">
        <v>1590</v>
      </c>
      <c r="F302" s="397"/>
      <c r="H302" s="397"/>
    </row>
    <row r="303" spans="1:12" s="63" customFormat="1" ht="24.75" customHeight="1">
      <c r="A303" s="572"/>
      <c r="B303" s="404" t="s">
        <v>1591</v>
      </c>
      <c r="C303" s="404"/>
      <c r="D303" s="404"/>
      <c r="F303" s="397"/>
      <c r="H303" s="397"/>
    </row>
    <row r="304" spans="1:12" s="63" customFormat="1" ht="24.75" customHeight="1">
      <c r="A304" s="572"/>
      <c r="B304" s="63" t="s">
        <v>2248</v>
      </c>
      <c r="F304" s="397"/>
      <c r="H304" s="397"/>
    </row>
    <row r="305" spans="1:8" s="63" customFormat="1" ht="24.75" customHeight="1">
      <c r="A305" s="572" t="s">
        <v>2249</v>
      </c>
      <c r="F305" s="397"/>
      <c r="H305" s="397"/>
    </row>
    <row r="306" spans="1:8" s="63" customFormat="1" ht="24.75" customHeight="1">
      <c r="A306" s="572" t="s">
        <v>1594</v>
      </c>
      <c r="F306" s="397"/>
      <c r="H306" s="397"/>
    </row>
    <row r="307" spans="1:8" s="63" customFormat="1" ht="24.75" customHeight="1">
      <c r="A307" s="572" t="s">
        <v>2303</v>
      </c>
      <c r="F307" s="397"/>
      <c r="H307" s="397"/>
    </row>
    <row r="308" spans="1:8" s="63" customFormat="1" ht="24.75" customHeight="1">
      <c r="A308" s="572" t="s">
        <v>2580</v>
      </c>
      <c r="F308" s="397"/>
      <c r="H308" s="397"/>
    </row>
    <row r="309" spans="1:8" s="63" customFormat="1" ht="24.75" customHeight="1">
      <c r="A309" s="572" t="s">
        <v>2305</v>
      </c>
      <c r="F309" s="397"/>
      <c r="H309" s="397"/>
    </row>
    <row r="310" spans="1:8" s="63" customFormat="1" ht="24.75" customHeight="1">
      <c r="A310" s="572"/>
      <c r="B310" s="404" t="s">
        <v>1598</v>
      </c>
      <c r="F310" s="397"/>
      <c r="H310" s="397"/>
    </row>
    <row r="311" spans="1:8" s="63" customFormat="1" ht="24.75" customHeight="1">
      <c r="A311" s="572"/>
      <c r="B311" s="63" t="s">
        <v>2250</v>
      </c>
      <c r="F311" s="397"/>
      <c r="H311" s="397"/>
    </row>
    <row r="312" spans="1:8" s="63" customFormat="1" ht="24.75" customHeight="1">
      <c r="A312" s="572" t="s">
        <v>2251</v>
      </c>
      <c r="F312" s="397"/>
      <c r="H312" s="397"/>
    </row>
    <row r="313" spans="1:8" s="63" customFormat="1" ht="24.75" customHeight="1">
      <c r="A313" s="572" t="s">
        <v>2252</v>
      </c>
      <c r="F313" s="397"/>
      <c r="H313" s="397"/>
    </row>
    <row r="314" spans="1:8" s="63" customFormat="1" ht="24.75" customHeight="1">
      <c r="A314" s="572" t="s">
        <v>2254</v>
      </c>
      <c r="F314" s="397"/>
      <c r="H314" s="397"/>
    </row>
    <row r="315" spans="1:8" s="63" customFormat="1" ht="24.75" customHeight="1">
      <c r="A315" s="572" t="s">
        <v>2253</v>
      </c>
      <c r="F315" s="397"/>
      <c r="H315" s="397"/>
    </row>
    <row r="316" spans="1:8" s="404" customFormat="1" ht="21" customHeight="1">
      <c r="A316" s="590" t="s">
        <v>1604</v>
      </c>
      <c r="E316" s="405"/>
      <c r="F316" s="401"/>
      <c r="H316" s="401"/>
    </row>
    <row r="317" spans="1:8" s="63" customFormat="1" ht="21" customHeight="1">
      <c r="A317" s="589"/>
      <c r="B317" s="589" t="s">
        <v>1022</v>
      </c>
      <c r="F317" s="397"/>
      <c r="H317" s="397"/>
    </row>
    <row r="318" spans="1:8" s="63" customFormat="1" ht="21.75" customHeight="1">
      <c r="A318" s="589" t="s">
        <v>1023</v>
      </c>
      <c r="F318" s="397"/>
      <c r="H318" s="397"/>
    </row>
    <row r="319" spans="1:8" s="63" customFormat="1" ht="23.25" customHeight="1">
      <c r="A319" s="589"/>
      <c r="B319" s="589" t="s">
        <v>937</v>
      </c>
      <c r="F319" s="397"/>
      <c r="H319" s="397"/>
    </row>
    <row r="320" spans="1:8" s="63" customFormat="1" ht="23.25" customHeight="1">
      <c r="A320" s="602" t="s">
        <v>938</v>
      </c>
      <c r="F320" s="397"/>
      <c r="H320" s="397"/>
    </row>
    <row r="321" spans="1:12" s="396" customFormat="1">
      <c r="A321" s="591" t="s">
        <v>2255</v>
      </c>
      <c r="B321" s="402"/>
      <c r="E321" s="397"/>
      <c r="G321" s="417" t="s">
        <v>28</v>
      </c>
      <c r="H321" s="401">
        <v>10000</v>
      </c>
      <c r="I321" s="398" t="s">
        <v>30</v>
      </c>
      <c r="J321" s="400"/>
      <c r="L321" s="397"/>
    </row>
    <row r="322" spans="1:12" s="63" customFormat="1" ht="24.75" customHeight="1">
      <c r="A322" s="63" t="s">
        <v>2581</v>
      </c>
      <c r="F322" s="397"/>
      <c r="H322" s="397"/>
    </row>
    <row r="323" spans="1:12" s="63" customFormat="1" ht="24.75" customHeight="1">
      <c r="A323" s="63" t="s">
        <v>2582</v>
      </c>
      <c r="F323" s="397"/>
      <c r="H323" s="397"/>
    </row>
    <row r="324" spans="1:12" s="396" customFormat="1">
      <c r="B324" s="396" t="s">
        <v>877</v>
      </c>
      <c r="G324" s="406"/>
      <c r="H324" s="397"/>
      <c r="I324" s="402"/>
      <c r="L324" s="397"/>
    </row>
    <row r="325" spans="1:12" s="396" customFormat="1">
      <c r="B325" s="396" t="s">
        <v>878</v>
      </c>
      <c r="G325" s="406"/>
      <c r="H325" s="397"/>
      <c r="I325" s="402"/>
      <c r="L325" s="397"/>
    </row>
    <row r="326" spans="1:12" s="396" customFormat="1">
      <c r="B326" s="396" t="s">
        <v>879</v>
      </c>
      <c r="G326" s="406"/>
      <c r="H326" s="397"/>
      <c r="I326" s="402"/>
      <c r="L326" s="397"/>
    </row>
    <row r="327" spans="1:12" s="396" customFormat="1">
      <c r="A327" s="396" t="s">
        <v>1615</v>
      </c>
      <c r="G327" s="406"/>
      <c r="H327" s="397"/>
      <c r="I327" s="402"/>
      <c r="L327" s="397"/>
    </row>
    <row r="328" spans="1:12" s="63" customFormat="1" ht="24.75" customHeight="1">
      <c r="A328" s="572"/>
      <c r="B328" s="404" t="s">
        <v>1591</v>
      </c>
      <c r="C328" s="404"/>
      <c r="D328" s="404"/>
      <c r="F328" s="397"/>
      <c r="H328" s="397"/>
    </row>
    <row r="329" spans="1:12" s="63" customFormat="1" ht="24.75" customHeight="1">
      <c r="A329" s="572"/>
      <c r="B329" s="63" t="s">
        <v>2248</v>
      </c>
      <c r="F329" s="397"/>
      <c r="H329" s="397"/>
    </row>
    <row r="330" spans="1:12" s="423" customFormat="1">
      <c r="A330" s="423" t="s">
        <v>2256</v>
      </c>
      <c r="B330" s="690"/>
      <c r="G330" s="688"/>
      <c r="H330" s="689"/>
      <c r="I330" s="890"/>
      <c r="L330" s="689"/>
    </row>
    <row r="331" spans="1:12" s="423" customFormat="1">
      <c r="A331" s="423" t="s">
        <v>2257</v>
      </c>
      <c r="B331" s="690"/>
      <c r="G331" s="688"/>
      <c r="H331" s="689"/>
      <c r="I331" s="890"/>
      <c r="L331" s="689"/>
    </row>
    <row r="332" spans="1:12" s="396" customFormat="1">
      <c r="A332" s="396" t="s">
        <v>2259</v>
      </c>
      <c r="G332" s="406"/>
      <c r="H332" s="397"/>
      <c r="I332" s="402"/>
      <c r="L332" s="397"/>
    </row>
    <row r="333" spans="1:12" s="396" customFormat="1">
      <c r="A333" s="396" t="s">
        <v>2258</v>
      </c>
      <c r="G333" s="406"/>
      <c r="H333" s="397"/>
      <c r="I333" s="402"/>
      <c r="L333" s="397"/>
    </row>
    <row r="334" spans="1:12" s="63" customFormat="1" ht="24.75" customHeight="1">
      <c r="A334" s="572"/>
      <c r="B334" s="404" t="s">
        <v>1598</v>
      </c>
      <c r="C334" s="404"/>
      <c r="D334" s="404"/>
      <c r="F334" s="397"/>
      <c r="H334" s="397"/>
    </row>
    <row r="335" spans="1:12" s="63" customFormat="1" ht="24.75" customHeight="1">
      <c r="A335" s="572"/>
      <c r="B335" s="63" t="s">
        <v>2250</v>
      </c>
      <c r="F335" s="397"/>
      <c r="H335" s="397"/>
    </row>
    <row r="336" spans="1:12" s="423" customFormat="1">
      <c r="A336" s="423" t="s">
        <v>2311</v>
      </c>
      <c r="B336" s="690"/>
      <c r="G336" s="688"/>
      <c r="H336" s="689"/>
      <c r="I336" s="890"/>
      <c r="L336" s="689"/>
    </row>
    <row r="337" spans="1:12" s="423" customFormat="1">
      <c r="A337" s="423" t="s">
        <v>2559</v>
      </c>
      <c r="B337" s="690"/>
      <c r="G337" s="688"/>
      <c r="H337" s="689"/>
      <c r="I337" s="890"/>
      <c r="L337" s="689"/>
    </row>
    <row r="338" spans="1:12" s="63" customFormat="1" ht="24.75" customHeight="1">
      <c r="A338" s="572" t="s">
        <v>880</v>
      </c>
      <c r="F338" s="397"/>
      <c r="H338" s="397"/>
    </row>
    <row r="339" spans="1:12" s="63" customFormat="1" ht="21" customHeight="1">
      <c r="A339" s="589"/>
      <c r="B339" s="589" t="s">
        <v>1022</v>
      </c>
      <c r="F339" s="397"/>
      <c r="H339" s="397"/>
    </row>
    <row r="340" spans="1:12" s="63" customFormat="1" ht="21.75" customHeight="1">
      <c r="A340" s="589" t="s">
        <v>1023</v>
      </c>
      <c r="F340" s="397"/>
      <c r="H340" s="397"/>
    </row>
    <row r="341" spans="1:12" s="63" customFormat="1" ht="23.25" customHeight="1">
      <c r="A341" s="589"/>
      <c r="B341" s="63" t="s">
        <v>937</v>
      </c>
      <c r="F341" s="397"/>
      <c r="H341" s="397"/>
    </row>
    <row r="342" spans="1:12" s="63" customFormat="1" ht="23.25" customHeight="1">
      <c r="A342" s="602" t="s">
        <v>938</v>
      </c>
      <c r="F342" s="397"/>
      <c r="H342" s="397"/>
    </row>
    <row r="343" spans="1:12" s="396" customFormat="1">
      <c r="A343" s="400" t="s">
        <v>283</v>
      </c>
      <c r="B343" s="402"/>
      <c r="E343" s="397"/>
      <c r="G343" s="417" t="s">
        <v>28</v>
      </c>
      <c r="H343" s="401">
        <v>10000</v>
      </c>
      <c r="I343" s="398" t="s">
        <v>30</v>
      </c>
      <c r="L343" s="397"/>
    </row>
    <row r="344" spans="1:12" s="63" customFormat="1" ht="24.75" customHeight="1">
      <c r="A344" s="63" t="s">
        <v>889</v>
      </c>
      <c r="F344" s="397"/>
      <c r="H344" s="397"/>
    </row>
    <row r="345" spans="1:12" s="63" customFormat="1" ht="24.75" customHeight="1">
      <c r="A345" s="63" t="s">
        <v>1614</v>
      </c>
      <c r="F345" s="397"/>
      <c r="H345" s="397"/>
    </row>
    <row r="346" spans="1:12" s="396" customFormat="1">
      <c r="B346" s="598" t="s">
        <v>1649</v>
      </c>
      <c r="G346" s="406"/>
      <c r="H346" s="397"/>
      <c r="I346" s="402"/>
      <c r="L346" s="397"/>
    </row>
    <row r="347" spans="1:12" s="396" customFormat="1">
      <c r="B347" s="598" t="s">
        <v>1650</v>
      </c>
      <c r="G347" s="406"/>
      <c r="H347" s="397"/>
      <c r="I347" s="402"/>
      <c r="L347" s="397"/>
    </row>
    <row r="348" spans="1:12" s="396" customFormat="1">
      <c r="B348" s="598" t="s">
        <v>1651</v>
      </c>
      <c r="G348" s="406"/>
      <c r="H348" s="397"/>
      <c r="I348" s="402"/>
      <c r="L348" s="397"/>
    </row>
    <row r="349" spans="1:12" s="396" customFormat="1">
      <c r="B349" s="598" t="s">
        <v>1652</v>
      </c>
      <c r="G349" s="406"/>
      <c r="H349" s="397"/>
      <c r="I349" s="402"/>
      <c r="L349" s="397"/>
    </row>
    <row r="350" spans="1:12" s="396" customFormat="1">
      <c r="A350" s="396" t="s">
        <v>1653</v>
      </c>
      <c r="B350" s="598"/>
      <c r="G350" s="406"/>
      <c r="H350" s="397"/>
      <c r="I350" s="402"/>
      <c r="L350" s="397"/>
    </row>
    <row r="351" spans="1:12" s="63" customFormat="1" ht="24.75" customHeight="1">
      <c r="A351" s="572"/>
      <c r="B351" s="404" t="s">
        <v>1591</v>
      </c>
      <c r="C351" s="404"/>
      <c r="D351" s="404"/>
      <c r="F351" s="397"/>
      <c r="H351" s="397"/>
    </row>
    <row r="352" spans="1:12" s="63" customFormat="1" ht="24.75" customHeight="1">
      <c r="A352" s="572"/>
      <c r="B352" s="63" t="s">
        <v>2248</v>
      </c>
      <c r="F352" s="397"/>
      <c r="H352" s="397"/>
    </row>
    <row r="353" spans="1:12" s="423" customFormat="1">
      <c r="A353" s="423" t="s">
        <v>2260</v>
      </c>
      <c r="B353" s="690"/>
      <c r="G353" s="688"/>
      <c r="H353" s="689"/>
      <c r="I353" s="890"/>
      <c r="L353" s="689"/>
    </row>
    <row r="354" spans="1:12" s="63" customFormat="1" ht="24.75" customHeight="1">
      <c r="A354" s="572"/>
      <c r="B354" s="404" t="s">
        <v>1598</v>
      </c>
      <c r="C354" s="404"/>
      <c r="D354" s="404"/>
      <c r="F354" s="397"/>
      <c r="H354" s="397"/>
    </row>
    <row r="355" spans="1:12" s="63" customFormat="1" ht="24.75" customHeight="1">
      <c r="A355" s="572"/>
      <c r="B355" s="63" t="s">
        <v>2313</v>
      </c>
      <c r="F355" s="397"/>
      <c r="H355" s="397"/>
    </row>
    <row r="356" spans="1:12" s="423" customFormat="1">
      <c r="A356" s="423" t="s">
        <v>2583</v>
      </c>
      <c r="B356" s="690"/>
      <c r="G356" s="688"/>
      <c r="H356" s="689"/>
      <c r="I356" s="890"/>
      <c r="L356" s="689"/>
    </row>
    <row r="357" spans="1:12" s="423" customFormat="1">
      <c r="A357" s="880" t="s">
        <v>2585</v>
      </c>
      <c r="B357" s="690"/>
      <c r="G357" s="688"/>
      <c r="H357" s="689"/>
      <c r="I357" s="890"/>
      <c r="L357" s="689"/>
    </row>
    <row r="358" spans="1:12" s="423" customFormat="1">
      <c r="A358" s="880" t="s">
        <v>2584</v>
      </c>
      <c r="B358" s="690"/>
      <c r="G358" s="688"/>
      <c r="H358" s="689"/>
      <c r="I358" s="890"/>
      <c r="L358" s="689"/>
    </row>
    <row r="359" spans="1:12" s="423" customFormat="1">
      <c r="A359" s="880"/>
      <c r="B359" s="690"/>
      <c r="G359" s="688"/>
      <c r="H359" s="689"/>
      <c r="I359" s="890"/>
      <c r="L359" s="689"/>
    </row>
    <row r="360" spans="1:12" s="423" customFormat="1">
      <c r="A360" s="880"/>
      <c r="B360" s="690"/>
      <c r="G360" s="688"/>
      <c r="H360" s="689"/>
      <c r="I360" s="890"/>
      <c r="L360" s="689"/>
    </row>
    <row r="361" spans="1:12" s="422" customFormat="1" ht="21.75">
      <c r="B361" s="600" t="s">
        <v>1627</v>
      </c>
      <c r="G361" s="872"/>
      <c r="H361" s="876"/>
      <c r="I361" s="879"/>
      <c r="L361" s="876"/>
    </row>
    <row r="362" spans="1:12" s="423" customFormat="1">
      <c r="B362" s="690" t="s">
        <v>1628</v>
      </c>
      <c r="G362" s="688"/>
      <c r="H362" s="689"/>
      <c r="I362" s="890"/>
      <c r="L362" s="689"/>
    </row>
    <row r="363" spans="1:12" s="423" customFormat="1">
      <c r="A363" s="423" t="s">
        <v>1658</v>
      </c>
      <c r="B363" s="690"/>
      <c r="G363" s="688"/>
      <c r="H363" s="689"/>
      <c r="I363" s="890"/>
      <c r="L363" s="689"/>
    </row>
    <row r="364" spans="1:12" s="396" customFormat="1">
      <c r="A364" s="880" t="s">
        <v>1659</v>
      </c>
      <c r="G364" s="406"/>
      <c r="H364" s="397"/>
      <c r="I364" s="402"/>
      <c r="L364" s="397"/>
    </row>
    <row r="365" spans="1:12" s="396" customFormat="1">
      <c r="A365" s="396" t="s">
        <v>1660</v>
      </c>
      <c r="B365" s="598"/>
      <c r="G365" s="406"/>
      <c r="H365" s="397"/>
      <c r="I365" s="402"/>
      <c r="L365" s="397"/>
    </row>
    <row r="366" spans="1:12" s="396" customFormat="1">
      <c r="A366" s="880" t="s">
        <v>1661</v>
      </c>
      <c r="B366" s="598"/>
      <c r="G366" s="406"/>
      <c r="H366" s="397"/>
      <c r="I366" s="402"/>
      <c r="L366" s="397"/>
    </row>
    <row r="367" spans="1:12" s="396" customFormat="1">
      <c r="A367" s="396" t="s">
        <v>1662</v>
      </c>
      <c r="B367" s="598"/>
      <c r="G367" s="406"/>
      <c r="H367" s="397"/>
      <c r="I367" s="402"/>
      <c r="L367" s="397"/>
    </row>
    <row r="368" spans="1:12" s="63" customFormat="1" ht="24.75" customHeight="1">
      <c r="A368" s="572" t="s">
        <v>1663</v>
      </c>
      <c r="F368" s="397"/>
      <c r="H368" s="397"/>
    </row>
    <row r="369" spans="1:12" s="63" customFormat="1" ht="21" customHeight="1">
      <c r="A369" s="589"/>
      <c r="B369" s="589" t="s">
        <v>1022</v>
      </c>
      <c r="F369" s="397"/>
      <c r="H369" s="397"/>
    </row>
    <row r="370" spans="1:12" s="63" customFormat="1" ht="21.75" customHeight="1">
      <c r="A370" s="589" t="s">
        <v>1023</v>
      </c>
      <c r="F370" s="397"/>
      <c r="H370" s="397"/>
    </row>
    <row r="371" spans="1:12" s="63" customFormat="1" ht="23.25" customHeight="1">
      <c r="A371" s="589"/>
      <c r="B371" s="63" t="s">
        <v>937</v>
      </c>
      <c r="F371" s="397"/>
      <c r="H371" s="397"/>
    </row>
    <row r="372" spans="1:12" s="63" customFormat="1" ht="23.25" customHeight="1">
      <c r="A372" s="602" t="s">
        <v>938</v>
      </c>
      <c r="F372" s="397"/>
      <c r="H372" s="397"/>
    </row>
    <row r="373" spans="1:12" s="396" customFormat="1">
      <c r="A373" s="591" t="s">
        <v>724</v>
      </c>
      <c r="B373" s="400"/>
      <c r="C373" s="400"/>
      <c r="D373" s="400"/>
      <c r="G373" s="395" t="s">
        <v>28</v>
      </c>
      <c r="H373" s="401">
        <v>5000</v>
      </c>
      <c r="I373" s="398" t="s">
        <v>30</v>
      </c>
      <c r="L373" s="397"/>
    </row>
    <row r="374" spans="1:12" s="63" customFormat="1" ht="24.75" customHeight="1">
      <c r="A374" s="63" t="s">
        <v>883</v>
      </c>
      <c r="F374" s="397"/>
      <c r="H374" s="397"/>
    </row>
    <row r="375" spans="1:12" s="63" customFormat="1" ht="24.75" customHeight="1">
      <c r="A375" s="63" t="s">
        <v>1605</v>
      </c>
      <c r="F375" s="397"/>
      <c r="H375" s="397"/>
    </row>
    <row r="376" spans="1:12" s="396" customFormat="1" ht="19.5" customHeight="1">
      <c r="B376" s="598" t="s">
        <v>877</v>
      </c>
      <c r="G376" s="406"/>
      <c r="H376" s="397"/>
      <c r="I376" s="402"/>
      <c r="L376" s="397"/>
    </row>
    <row r="377" spans="1:12" s="396" customFormat="1">
      <c r="B377" s="598" t="s">
        <v>878</v>
      </c>
      <c r="G377" s="406"/>
      <c r="H377" s="397"/>
      <c r="I377" s="402"/>
      <c r="L377" s="397"/>
    </row>
    <row r="378" spans="1:12" s="396" customFormat="1">
      <c r="B378" s="598" t="s">
        <v>879</v>
      </c>
      <c r="G378" s="406"/>
      <c r="H378" s="397"/>
      <c r="I378" s="402"/>
      <c r="L378" s="397"/>
    </row>
    <row r="379" spans="1:12" s="63" customFormat="1" ht="24.75" customHeight="1">
      <c r="A379" s="572"/>
      <c r="B379" s="404" t="s">
        <v>1591</v>
      </c>
      <c r="C379" s="404"/>
      <c r="D379" s="404"/>
      <c r="F379" s="397"/>
      <c r="H379" s="397"/>
    </row>
    <row r="380" spans="1:12" s="63" customFormat="1" ht="24.75" customHeight="1">
      <c r="A380" s="572"/>
      <c r="B380" s="63" t="s">
        <v>2248</v>
      </c>
      <c r="F380" s="397"/>
      <c r="H380" s="397"/>
    </row>
    <row r="381" spans="1:12" s="423" customFormat="1">
      <c r="A381" s="423" t="s">
        <v>2262</v>
      </c>
      <c r="B381" s="690"/>
      <c r="G381" s="688"/>
      <c r="H381" s="689"/>
      <c r="I381" s="890"/>
      <c r="L381" s="689"/>
    </row>
    <row r="382" spans="1:12" s="423" customFormat="1">
      <c r="A382" s="423" t="s">
        <v>2261</v>
      </c>
      <c r="B382" s="690"/>
      <c r="G382" s="688"/>
      <c r="H382" s="689"/>
      <c r="I382" s="890"/>
      <c r="L382" s="689"/>
    </row>
    <row r="383" spans="1:12" s="63" customFormat="1" ht="24.75" customHeight="1">
      <c r="A383" s="572"/>
      <c r="B383" s="404" t="s">
        <v>1598</v>
      </c>
      <c r="C383" s="404"/>
      <c r="D383" s="404"/>
      <c r="F383" s="397"/>
      <c r="H383" s="397"/>
    </row>
    <row r="384" spans="1:12" s="63" customFormat="1" ht="24.75" customHeight="1">
      <c r="A384" s="572"/>
      <c r="B384" s="63" t="s">
        <v>2250</v>
      </c>
      <c r="F384" s="397"/>
      <c r="H384" s="397"/>
    </row>
    <row r="385" spans="1:12" s="423" customFormat="1">
      <c r="A385" s="423" t="s">
        <v>2308</v>
      </c>
      <c r="B385" s="690"/>
      <c r="G385" s="688"/>
      <c r="H385" s="689"/>
      <c r="I385" s="890"/>
      <c r="L385" s="689"/>
    </row>
    <row r="386" spans="1:12" s="423" customFormat="1">
      <c r="A386" s="423" t="s">
        <v>1609</v>
      </c>
      <c r="B386" s="690"/>
      <c r="G386" s="688"/>
      <c r="H386" s="689"/>
      <c r="I386" s="890"/>
      <c r="L386" s="689"/>
    </row>
    <row r="387" spans="1:12" s="396" customFormat="1">
      <c r="A387" s="396" t="s">
        <v>1610</v>
      </c>
      <c r="B387" s="598"/>
      <c r="G387" s="406"/>
      <c r="H387" s="397"/>
      <c r="I387" s="402"/>
      <c r="L387" s="397"/>
    </row>
    <row r="388" spans="1:12" s="400" customFormat="1" ht="21.75">
      <c r="B388" s="591" t="s">
        <v>1611</v>
      </c>
      <c r="G388" s="889"/>
      <c r="H388" s="401"/>
      <c r="I388" s="398"/>
      <c r="L388" s="401"/>
    </row>
    <row r="389" spans="1:12" s="423" customFormat="1">
      <c r="B389" s="690" t="s">
        <v>1612</v>
      </c>
      <c r="G389" s="688"/>
      <c r="H389" s="689"/>
      <c r="I389" s="890"/>
      <c r="L389" s="689"/>
    </row>
    <row r="390" spans="1:12" s="423" customFormat="1">
      <c r="A390" s="423" t="s">
        <v>1613</v>
      </c>
      <c r="B390" s="690"/>
      <c r="G390" s="688"/>
      <c r="H390" s="689"/>
      <c r="I390" s="890"/>
      <c r="L390" s="689"/>
    </row>
    <row r="391" spans="1:12" s="63" customFormat="1" ht="21" customHeight="1">
      <c r="A391" s="589" t="s">
        <v>1604</v>
      </c>
      <c r="E391" s="410"/>
      <c r="F391" s="397"/>
      <c r="H391" s="397"/>
    </row>
    <row r="392" spans="1:12" s="63" customFormat="1" ht="21" customHeight="1">
      <c r="A392" s="589"/>
      <c r="B392" s="589" t="s">
        <v>1022</v>
      </c>
      <c r="F392" s="397"/>
      <c r="H392" s="397"/>
    </row>
    <row r="393" spans="1:12" s="63" customFormat="1" ht="21.75" customHeight="1">
      <c r="A393" s="589" t="s">
        <v>1023</v>
      </c>
      <c r="F393" s="397"/>
      <c r="H393" s="397"/>
    </row>
    <row r="394" spans="1:12" s="63" customFormat="1" ht="21.75" customHeight="1">
      <c r="A394" s="589"/>
      <c r="F394" s="397"/>
      <c r="H394" s="397"/>
    </row>
    <row r="395" spans="1:12" s="63" customFormat="1" ht="23.25" customHeight="1">
      <c r="A395" s="589"/>
      <c r="B395" s="589" t="s">
        <v>937</v>
      </c>
      <c r="F395" s="397"/>
      <c r="H395" s="397"/>
    </row>
    <row r="396" spans="1:12" s="63" customFormat="1" ht="23.25" customHeight="1">
      <c r="A396" s="602" t="s">
        <v>938</v>
      </c>
      <c r="F396" s="397"/>
      <c r="H396" s="397"/>
    </row>
    <row r="397" spans="1:12" s="400" customFormat="1" ht="23.25" customHeight="1">
      <c r="A397" s="591" t="s">
        <v>725</v>
      </c>
      <c r="G397" s="395" t="s">
        <v>28</v>
      </c>
      <c r="H397" s="401">
        <v>10000</v>
      </c>
      <c r="I397" s="398" t="s">
        <v>30</v>
      </c>
      <c r="L397" s="401"/>
    </row>
    <row r="398" spans="1:12" s="63" customFormat="1" ht="24.75" customHeight="1">
      <c r="A398" s="63" t="s">
        <v>1190</v>
      </c>
      <c r="F398" s="397"/>
      <c r="H398" s="397"/>
    </row>
    <row r="399" spans="1:12" s="63" customFormat="1" ht="24.75" customHeight="1">
      <c r="A399" s="63" t="s">
        <v>1621</v>
      </c>
      <c r="F399" s="397"/>
      <c r="H399" s="397"/>
    </row>
    <row r="400" spans="1:12" s="396" customFormat="1">
      <c r="B400" s="396" t="s">
        <v>877</v>
      </c>
      <c r="G400" s="406"/>
      <c r="H400" s="397"/>
      <c r="I400" s="402"/>
      <c r="L400" s="397"/>
    </row>
    <row r="401" spans="1:12" s="396" customFormat="1">
      <c r="B401" s="396" t="s">
        <v>878</v>
      </c>
      <c r="G401" s="406"/>
      <c r="H401" s="397"/>
      <c r="I401" s="402"/>
      <c r="L401" s="397"/>
    </row>
    <row r="402" spans="1:12" s="396" customFormat="1">
      <c r="B402" s="396" t="s">
        <v>879</v>
      </c>
      <c r="G402" s="406"/>
      <c r="H402" s="397"/>
      <c r="I402" s="402"/>
      <c r="L402" s="397"/>
    </row>
    <row r="403" spans="1:12" s="396" customFormat="1">
      <c r="A403" s="396" t="s">
        <v>1622</v>
      </c>
      <c r="G403" s="406"/>
      <c r="H403" s="397"/>
      <c r="I403" s="402"/>
      <c r="L403" s="397"/>
    </row>
    <row r="404" spans="1:12" s="63" customFormat="1" ht="24.75" customHeight="1">
      <c r="A404" s="572"/>
      <c r="B404" s="404" t="s">
        <v>1591</v>
      </c>
      <c r="C404" s="404"/>
      <c r="D404" s="404"/>
      <c r="F404" s="397"/>
      <c r="H404" s="397"/>
    </row>
    <row r="405" spans="1:12" s="63" customFormat="1" ht="24.75" customHeight="1">
      <c r="A405" s="572"/>
      <c r="B405" s="63" t="s">
        <v>2248</v>
      </c>
      <c r="F405" s="397"/>
      <c r="H405" s="397"/>
    </row>
    <row r="406" spans="1:12" s="423" customFormat="1">
      <c r="A406" s="423" t="s">
        <v>2263</v>
      </c>
      <c r="B406" s="690"/>
      <c r="G406" s="688"/>
      <c r="H406" s="689"/>
      <c r="I406" s="890"/>
      <c r="L406" s="689"/>
    </row>
    <row r="407" spans="1:12" s="396" customFormat="1">
      <c r="A407" s="396" t="s">
        <v>2265</v>
      </c>
      <c r="G407" s="406"/>
      <c r="H407" s="397"/>
      <c r="I407" s="402"/>
      <c r="L407" s="397"/>
    </row>
    <row r="408" spans="1:12" s="396" customFormat="1">
      <c r="A408" s="396" t="s">
        <v>2264</v>
      </c>
      <c r="G408" s="406"/>
      <c r="H408" s="397"/>
      <c r="I408" s="402"/>
      <c r="L408" s="397"/>
    </row>
    <row r="409" spans="1:12" s="63" customFormat="1" ht="24.75" customHeight="1">
      <c r="A409" s="572"/>
      <c r="B409" s="404" t="s">
        <v>1598</v>
      </c>
      <c r="C409" s="404"/>
      <c r="D409" s="404"/>
      <c r="F409" s="397"/>
      <c r="H409" s="397"/>
    </row>
    <row r="410" spans="1:12" s="63" customFormat="1" ht="24.75" customHeight="1">
      <c r="A410" s="572"/>
      <c r="B410" s="63" t="s">
        <v>2313</v>
      </c>
      <c r="F410" s="397"/>
      <c r="H410" s="397"/>
    </row>
    <row r="411" spans="1:12" s="423" customFormat="1">
      <c r="A411" s="423" t="s">
        <v>2314</v>
      </c>
      <c r="B411" s="690"/>
      <c r="G411" s="688"/>
      <c r="H411" s="689"/>
      <c r="I411" s="890"/>
      <c r="L411" s="689"/>
    </row>
    <row r="412" spans="1:12" s="422" customFormat="1" ht="21.75">
      <c r="B412" s="600" t="s">
        <v>1627</v>
      </c>
      <c r="G412" s="872"/>
      <c r="H412" s="876"/>
      <c r="I412" s="879"/>
      <c r="L412" s="876"/>
    </row>
    <row r="413" spans="1:12" s="423" customFormat="1">
      <c r="B413" s="690" t="s">
        <v>2586</v>
      </c>
      <c r="G413" s="688"/>
      <c r="H413" s="689"/>
      <c r="I413" s="890"/>
      <c r="L413" s="689"/>
    </row>
    <row r="414" spans="1:12" s="423" customFormat="1">
      <c r="A414" s="423" t="s">
        <v>2587</v>
      </c>
      <c r="B414" s="690"/>
      <c r="G414" s="688"/>
      <c r="H414" s="689"/>
      <c r="I414" s="890"/>
      <c r="L414" s="689"/>
    </row>
    <row r="415" spans="1:12" s="63" customFormat="1" ht="24.75" customHeight="1">
      <c r="A415" s="572" t="s">
        <v>1630</v>
      </c>
      <c r="F415" s="397"/>
      <c r="H415" s="397"/>
    </row>
    <row r="416" spans="1:12" s="63" customFormat="1" ht="21" customHeight="1">
      <c r="A416" s="589"/>
      <c r="B416" s="589" t="s">
        <v>1022</v>
      </c>
      <c r="F416" s="397"/>
      <c r="H416" s="397"/>
    </row>
    <row r="417" spans="1:12" s="63" customFormat="1" ht="21.75" customHeight="1">
      <c r="A417" s="589" t="s">
        <v>1023</v>
      </c>
      <c r="F417" s="397"/>
      <c r="H417" s="397"/>
    </row>
    <row r="418" spans="1:12" s="63" customFormat="1" ht="23.25" customHeight="1">
      <c r="A418" s="589"/>
      <c r="B418" s="63" t="s">
        <v>937</v>
      </c>
      <c r="F418" s="397"/>
      <c r="H418" s="397"/>
    </row>
    <row r="419" spans="1:12" s="63" customFormat="1" ht="23.25" customHeight="1">
      <c r="A419" s="602" t="s">
        <v>938</v>
      </c>
      <c r="F419" s="397"/>
      <c r="H419" s="397"/>
    </row>
    <row r="420" spans="1:12" s="591" customFormat="1" ht="21" customHeight="1">
      <c r="A420" s="591" t="s">
        <v>953</v>
      </c>
      <c r="G420" s="637" t="s">
        <v>28</v>
      </c>
      <c r="H420" s="596">
        <v>5000</v>
      </c>
      <c r="I420" s="601" t="s">
        <v>30</v>
      </c>
      <c r="L420" s="596"/>
    </row>
    <row r="421" spans="1:12" s="63" customFormat="1" ht="21" customHeight="1">
      <c r="A421" s="589" t="s">
        <v>890</v>
      </c>
      <c r="F421" s="397"/>
      <c r="H421" s="397"/>
    </row>
    <row r="422" spans="1:12" s="63" customFormat="1" ht="21" customHeight="1">
      <c r="A422" s="589" t="s">
        <v>1664</v>
      </c>
      <c r="F422" s="397"/>
      <c r="H422" s="397"/>
    </row>
    <row r="423" spans="1:12" s="396" customFormat="1">
      <c r="B423" s="396" t="s">
        <v>877</v>
      </c>
      <c r="G423" s="406"/>
      <c r="H423" s="397"/>
      <c r="I423" s="402"/>
      <c r="L423" s="397"/>
    </row>
    <row r="424" spans="1:12" s="396" customFormat="1">
      <c r="B424" s="396" t="s">
        <v>878</v>
      </c>
      <c r="G424" s="406"/>
      <c r="H424" s="397"/>
      <c r="I424" s="402"/>
      <c r="L424" s="397"/>
    </row>
    <row r="425" spans="1:12" s="396" customFormat="1">
      <c r="B425" s="396" t="s">
        <v>879</v>
      </c>
      <c r="G425" s="406"/>
      <c r="H425" s="397"/>
      <c r="I425" s="402"/>
      <c r="L425" s="397"/>
    </row>
    <row r="426" spans="1:12" s="396" customFormat="1">
      <c r="A426" s="396" t="s">
        <v>1665</v>
      </c>
      <c r="B426" s="598"/>
      <c r="G426" s="406"/>
      <c r="H426" s="397"/>
      <c r="I426" s="402"/>
      <c r="L426" s="397"/>
    </row>
    <row r="427" spans="1:12" s="396" customFormat="1">
      <c r="B427" s="598"/>
      <c r="G427" s="406"/>
      <c r="H427" s="397"/>
      <c r="I427" s="402"/>
      <c r="L427" s="397"/>
    </row>
    <row r="428" spans="1:12" s="396" customFormat="1">
      <c r="B428" s="598"/>
      <c r="G428" s="406"/>
      <c r="H428" s="397"/>
      <c r="I428" s="402"/>
      <c r="L428" s="397"/>
    </row>
    <row r="429" spans="1:12" s="63" customFormat="1" ht="24.75" customHeight="1">
      <c r="A429" s="572"/>
      <c r="B429" s="404" t="s">
        <v>1591</v>
      </c>
      <c r="C429" s="404"/>
      <c r="D429" s="404"/>
      <c r="F429" s="397"/>
      <c r="H429" s="397"/>
    </row>
    <row r="430" spans="1:12" s="63" customFormat="1" ht="24.75" customHeight="1">
      <c r="A430" s="572"/>
      <c r="B430" s="63" t="s">
        <v>2248</v>
      </c>
      <c r="F430" s="397"/>
      <c r="H430" s="397"/>
    </row>
    <row r="431" spans="1:12" s="423" customFormat="1">
      <c r="A431" s="423" t="s">
        <v>2589</v>
      </c>
      <c r="B431" s="690"/>
      <c r="G431" s="688"/>
      <c r="H431" s="689"/>
      <c r="I431" s="890"/>
      <c r="L431" s="689"/>
    </row>
    <row r="432" spans="1:12" s="396" customFormat="1">
      <c r="A432" s="396" t="s">
        <v>2588</v>
      </c>
      <c r="G432" s="406"/>
      <c r="H432" s="397"/>
      <c r="I432" s="402"/>
      <c r="L432" s="397"/>
    </row>
    <row r="433" spans="1:12" s="63" customFormat="1" ht="24.75" customHeight="1">
      <c r="A433" s="572"/>
      <c r="B433" s="404" t="s">
        <v>1598</v>
      </c>
      <c r="C433" s="404"/>
      <c r="D433" s="404"/>
      <c r="F433" s="397"/>
      <c r="H433" s="397"/>
    </row>
    <row r="434" spans="1:12" s="63" customFormat="1" ht="24.75" customHeight="1">
      <c r="A434" s="572"/>
      <c r="B434" s="63" t="s">
        <v>2313</v>
      </c>
      <c r="F434" s="397"/>
      <c r="H434" s="397"/>
    </row>
    <row r="435" spans="1:12" s="423" customFormat="1">
      <c r="A435" s="423" t="s">
        <v>2591</v>
      </c>
      <c r="B435" s="690"/>
      <c r="G435" s="688"/>
      <c r="H435" s="689"/>
      <c r="I435" s="890"/>
      <c r="L435" s="689"/>
    </row>
    <row r="436" spans="1:12" s="423" customFormat="1">
      <c r="A436" s="423" t="s">
        <v>2590</v>
      </c>
      <c r="B436" s="690"/>
      <c r="G436" s="688"/>
      <c r="H436" s="689"/>
      <c r="I436" s="890"/>
      <c r="L436" s="689"/>
    </row>
    <row r="437" spans="1:12" s="63" customFormat="1" ht="24.75" customHeight="1">
      <c r="A437" s="429" t="s">
        <v>1663</v>
      </c>
      <c r="F437" s="397"/>
      <c r="H437" s="397"/>
    </row>
    <row r="438" spans="1:12" s="63" customFormat="1" ht="21" customHeight="1">
      <c r="A438" s="589"/>
      <c r="B438" s="589" t="s">
        <v>1022</v>
      </c>
      <c r="F438" s="397"/>
      <c r="H438" s="397"/>
    </row>
    <row r="439" spans="1:12" s="63" customFormat="1" ht="21.75" customHeight="1">
      <c r="A439" s="589" t="s">
        <v>1023</v>
      </c>
      <c r="F439" s="397"/>
      <c r="H439" s="397"/>
    </row>
    <row r="440" spans="1:12" s="63" customFormat="1" ht="23.25" customHeight="1">
      <c r="A440" s="589"/>
      <c r="B440" s="520" t="s">
        <v>937</v>
      </c>
      <c r="F440" s="397"/>
      <c r="H440" s="397"/>
    </row>
    <row r="441" spans="1:12" s="63" customFormat="1" ht="23.25" customHeight="1">
      <c r="A441" s="602" t="s">
        <v>938</v>
      </c>
      <c r="F441" s="397"/>
      <c r="H441" s="397"/>
    </row>
    <row r="442" spans="1:12" s="396" customFormat="1">
      <c r="A442" s="419" t="s">
        <v>954</v>
      </c>
      <c r="B442" s="402"/>
      <c r="F442" s="407"/>
      <c r="G442" s="395" t="s">
        <v>1</v>
      </c>
      <c r="H442" s="401">
        <v>1069240</v>
      </c>
      <c r="I442" s="398" t="s">
        <v>30</v>
      </c>
      <c r="L442" s="397"/>
    </row>
    <row r="443" spans="1:12" s="396" customFormat="1">
      <c r="A443" s="423" t="s">
        <v>1837</v>
      </c>
      <c r="B443" s="63"/>
      <c r="C443" s="63"/>
      <c r="D443" s="63"/>
      <c r="E443" s="63"/>
      <c r="F443" s="397"/>
      <c r="G443" s="63"/>
      <c r="H443" s="401"/>
      <c r="I443" s="398"/>
      <c r="L443" s="397"/>
    </row>
    <row r="444" spans="1:12" s="396" customFormat="1">
      <c r="A444" s="423" t="s">
        <v>1844</v>
      </c>
      <c r="B444" s="63"/>
      <c r="C444" s="63"/>
      <c r="D444" s="63"/>
      <c r="E444" s="63"/>
      <c r="F444" s="397"/>
      <c r="G444" s="63"/>
      <c r="H444" s="401"/>
      <c r="I444" s="398"/>
      <c r="L444" s="397"/>
    </row>
    <row r="445" spans="1:12" s="396" customFormat="1">
      <c r="A445" s="423" t="s">
        <v>1845</v>
      </c>
      <c r="B445" s="63"/>
      <c r="C445" s="63"/>
      <c r="D445" s="63"/>
      <c r="E445" s="63"/>
      <c r="F445" s="397"/>
      <c r="G445" s="63"/>
      <c r="H445" s="401"/>
      <c r="I445" s="398"/>
      <c r="L445" s="397"/>
    </row>
    <row r="446" spans="1:12" s="396" customFormat="1">
      <c r="A446" s="423" t="s">
        <v>1838</v>
      </c>
      <c r="B446" s="63"/>
      <c r="C446" s="63"/>
      <c r="D446" s="63"/>
      <c r="E446" s="63"/>
      <c r="F446" s="397"/>
      <c r="G446" s="63"/>
      <c r="H446" s="401"/>
      <c r="I446" s="398"/>
      <c r="L446" s="397"/>
    </row>
    <row r="447" spans="1:12" s="396" customFormat="1">
      <c r="A447" s="423" t="s">
        <v>1846</v>
      </c>
      <c r="B447" s="63"/>
      <c r="C447" s="63"/>
      <c r="D447" s="63"/>
      <c r="E447" s="63"/>
      <c r="F447" s="397"/>
      <c r="G447" s="63"/>
      <c r="H447" s="401"/>
      <c r="I447" s="398"/>
      <c r="L447" s="397"/>
    </row>
    <row r="448" spans="1:12" s="396" customFormat="1">
      <c r="A448" s="423" t="s">
        <v>1847</v>
      </c>
      <c r="B448" s="63"/>
      <c r="C448" s="63"/>
      <c r="D448" s="63"/>
      <c r="E448" s="63"/>
      <c r="F448" s="397"/>
      <c r="G448" s="63"/>
      <c r="H448" s="401"/>
      <c r="I448" s="398"/>
      <c r="L448" s="397"/>
    </row>
    <row r="449" spans="1:12" s="396" customFormat="1">
      <c r="A449" s="423" t="s">
        <v>1839</v>
      </c>
      <c r="B449" s="63"/>
      <c r="C449" s="63"/>
      <c r="D449" s="63"/>
      <c r="E449" s="63"/>
      <c r="F449" s="397"/>
      <c r="G449" s="63"/>
      <c r="H449" s="401"/>
      <c r="I449" s="398"/>
      <c r="L449" s="397"/>
    </row>
    <row r="450" spans="1:12" s="396" customFormat="1">
      <c r="A450" s="423" t="s">
        <v>1840</v>
      </c>
      <c r="B450" s="63"/>
      <c r="C450" s="63"/>
      <c r="D450" s="63"/>
      <c r="E450" s="63"/>
      <c r="F450" s="397"/>
      <c r="G450" s="63"/>
      <c r="H450" s="401"/>
      <c r="I450" s="398"/>
      <c r="L450" s="397"/>
    </row>
    <row r="451" spans="1:12" s="396" customFormat="1">
      <c r="A451" s="423" t="s">
        <v>1848</v>
      </c>
      <c r="B451" s="63"/>
      <c r="C451" s="63"/>
      <c r="D451" s="63"/>
      <c r="E451" s="63"/>
      <c r="F451" s="397"/>
      <c r="G451" s="63"/>
      <c r="H451" s="401"/>
      <c r="I451" s="398"/>
      <c r="L451" s="397"/>
    </row>
    <row r="452" spans="1:12" s="396" customFormat="1">
      <c r="A452" s="423" t="s">
        <v>2271</v>
      </c>
      <c r="B452" s="63"/>
      <c r="C452" s="63"/>
      <c r="D452" s="63"/>
      <c r="E452" s="63"/>
      <c r="F452" s="397"/>
      <c r="G452" s="63"/>
      <c r="H452" s="401"/>
      <c r="I452" s="398"/>
      <c r="L452" s="397"/>
    </row>
    <row r="453" spans="1:12" s="396" customFormat="1">
      <c r="A453" s="423" t="s">
        <v>1841</v>
      </c>
      <c r="B453" s="63"/>
      <c r="C453" s="63"/>
      <c r="D453" s="63"/>
      <c r="E453" s="63"/>
      <c r="F453" s="397"/>
      <c r="G453" s="63"/>
      <c r="H453" s="401"/>
      <c r="I453" s="398"/>
      <c r="L453" s="397"/>
    </row>
    <row r="454" spans="1:12" s="396" customFormat="1">
      <c r="A454" s="423" t="s">
        <v>1849</v>
      </c>
      <c r="B454" s="63"/>
      <c r="C454" s="63"/>
      <c r="D454" s="63"/>
      <c r="E454" s="63"/>
      <c r="F454" s="397"/>
      <c r="G454" s="63"/>
      <c r="H454" s="401"/>
      <c r="I454" s="398"/>
      <c r="L454" s="397"/>
    </row>
    <row r="455" spans="1:12" s="400" customFormat="1" ht="21.75">
      <c r="A455" s="404" t="s">
        <v>1630</v>
      </c>
      <c r="B455" s="404"/>
      <c r="C455" s="404"/>
      <c r="D455" s="404"/>
      <c r="E455" s="404"/>
      <c r="F455" s="401"/>
      <c r="G455" s="404"/>
      <c r="H455" s="919"/>
      <c r="I455" s="398"/>
      <c r="L455" s="401"/>
    </row>
    <row r="456" spans="1:12" s="396" customFormat="1">
      <c r="B456" s="598" t="s">
        <v>1828</v>
      </c>
      <c r="D456" s="397"/>
      <c r="F456" s="412"/>
      <c r="G456" s="397"/>
      <c r="H456" s="397"/>
      <c r="I456" s="402"/>
      <c r="L456" s="397"/>
    </row>
    <row r="457" spans="1:12" s="396" customFormat="1">
      <c r="A457" s="396" t="s">
        <v>1786</v>
      </c>
      <c r="D457" s="397"/>
      <c r="F457" s="412"/>
      <c r="G457" s="397"/>
      <c r="H457" s="397"/>
      <c r="I457" s="402"/>
      <c r="L457" s="397"/>
    </row>
    <row r="458" spans="1:12" s="396" customFormat="1">
      <c r="B458" s="598" t="s">
        <v>1842</v>
      </c>
      <c r="D458" s="397"/>
      <c r="F458" s="412"/>
      <c r="G458" s="397"/>
      <c r="H458" s="397"/>
      <c r="I458" s="402"/>
      <c r="L458" s="397"/>
    </row>
    <row r="459" spans="1:12" s="396" customFormat="1">
      <c r="A459" s="396" t="s">
        <v>1328</v>
      </c>
      <c r="D459" s="397"/>
      <c r="F459" s="412"/>
      <c r="G459" s="397"/>
      <c r="H459" s="397"/>
      <c r="I459" s="402"/>
      <c r="L459" s="397"/>
    </row>
    <row r="460" spans="1:12" s="396" customFormat="1">
      <c r="A460" s="396" t="s">
        <v>1803</v>
      </c>
      <c r="D460" s="397"/>
      <c r="F460" s="412"/>
      <c r="G460" s="397"/>
      <c r="H460" s="397"/>
      <c r="I460" s="402"/>
      <c r="L460" s="397"/>
    </row>
    <row r="461" spans="1:12" s="396" customFormat="1" ht="18.75" customHeight="1">
      <c r="A461" s="593" t="s">
        <v>952</v>
      </c>
      <c r="B461" s="63"/>
      <c r="C461" s="63"/>
      <c r="D461" s="63"/>
      <c r="E461" s="63"/>
      <c r="F461" s="397"/>
      <c r="G461" s="63"/>
      <c r="H461" s="406"/>
      <c r="I461" s="402"/>
      <c r="L461" s="397"/>
    </row>
    <row r="462" spans="1:12" s="396" customFormat="1" ht="8.25" customHeight="1">
      <c r="A462" s="63"/>
      <c r="B462" s="63"/>
      <c r="C462" s="63"/>
      <c r="D462" s="63"/>
      <c r="E462" s="63"/>
      <c r="F462" s="397"/>
      <c r="G462" s="63"/>
      <c r="H462" s="406"/>
      <c r="I462" s="402"/>
      <c r="L462" s="397"/>
    </row>
    <row r="463" spans="1:12" s="396" customFormat="1" ht="8.25" customHeight="1">
      <c r="A463" s="63"/>
      <c r="B463" s="63"/>
      <c r="C463" s="63"/>
      <c r="D463" s="63"/>
      <c r="E463" s="63"/>
      <c r="F463" s="397"/>
      <c r="G463" s="63"/>
      <c r="H463" s="406"/>
      <c r="I463" s="402"/>
      <c r="L463" s="397"/>
    </row>
    <row r="464" spans="1:12" s="396" customFormat="1" ht="8.25" customHeight="1">
      <c r="A464" s="63"/>
      <c r="B464" s="63"/>
      <c r="C464" s="63"/>
      <c r="D464" s="63"/>
      <c r="E464" s="63"/>
      <c r="F464" s="397"/>
      <c r="G464" s="63"/>
      <c r="H464" s="406"/>
      <c r="I464" s="402"/>
      <c r="L464" s="397"/>
    </row>
    <row r="465" spans="1:12" s="396" customFormat="1" ht="8.25" customHeight="1">
      <c r="A465" s="63"/>
      <c r="B465" s="63"/>
      <c r="C465" s="63"/>
      <c r="D465" s="63"/>
      <c r="E465" s="63"/>
      <c r="F465" s="397"/>
      <c r="G465" s="63"/>
      <c r="H465" s="406"/>
      <c r="I465" s="402"/>
      <c r="L465" s="397"/>
    </row>
    <row r="466" spans="1:12" s="63" customFormat="1" ht="21" customHeight="1">
      <c r="A466" s="404" t="s">
        <v>207</v>
      </c>
      <c r="B466" s="404"/>
      <c r="C466" s="404"/>
      <c r="F466" s="397"/>
      <c r="H466" s="397"/>
    </row>
    <row r="467" spans="1:12" s="400" customFormat="1" ht="23.25" customHeight="1">
      <c r="A467" s="400" t="s">
        <v>21</v>
      </c>
      <c r="G467" s="395" t="s">
        <v>1</v>
      </c>
      <c r="H467" s="401">
        <f>SUM(H468,H478,H489,H496)</f>
        <v>88200</v>
      </c>
      <c r="I467" s="398" t="s">
        <v>30</v>
      </c>
      <c r="L467" s="401"/>
    </row>
    <row r="468" spans="1:12" s="400" customFormat="1" ht="23.25" customHeight="1">
      <c r="A468" s="400" t="s">
        <v>298</v>
      </c>
      <c r="G468" s="395" t="s">
        <v>28</v>
      </c>
      <c r="H468" s="401">
        <v>48000</v>
      </c>
      <c r="I468" s="398" t="s">
        <v>30</v>
      </c>
      <c r="L468" s="401"/>
    </row>
    <row r="469" spans="1:12" s="63" customFormat="1" ht="24.75" customHeight="1">
      <c r="A469" s="63" t="s">
        <v>2592</v>
      </c>
      <c r="B469" s="404"/>
      <c r="H469" s="397"/>
    </row>
    <row r="470" spans="1:12" s="63" customFormat="1" ht="23.25" customHeight="1">
      <c r="A470" s="63" t="s">
        <v>2593</v>
      </c>
      <c r="B470" s="404"/>
      <c r="H470" s="397"/>
    </row>
    <row r="471" spans="1:12" s="404" customFormat="1" ht="24.75" customHeight="1">
      <c r="A471" s="429" t="s">
        <v>1663</v>
      </c>
      <c r="F471" s="401"/>
      <c r="H471" s="401"/>
    </row>
    <row r="472" spans="1:12" s="63" customFormat="1" ht="23.25" customHeight="1">
      <c r="B472" s="63" t="s">
        <v>2267</v>
      </c>
      <c r="H472" s="397"/>
    </row>
    <row r="473" spans="1:12" s="63" customFormat="1" ht="23.25" customHeight="1">
      <c r="A473" s="63" t="s">
        <v>1585</v>
      </c>
      <c r="H473" s="397"/>
    </row>
    <row r="474" spans="1:12" s="63" customFormat="1" ht="23.25" customHeight="1">
      <c r="B474" s="63" t="s">
        <v>1671</v>
      </c>
      <c r="H474" s="397"/>
    </row>
    <row r="475" spans="1:12" s="63" customFormat="1" ht="23.25" customHeight="1">
      <c r="B475" s="63" t="s">
        <v>2268</v>
      </c>
      <c r="H475" s="397"/>
    </row>
    <row r="476" spans="1:12" s="63" customFormat="1" ht="23.25" customHeight="1">
      <c r="A476" s="63" t="s">
        <v>2269</v>
      </c>
      <c r="B476" s="404"/>
      <c r="H476" s="397"/>
    </row>
    <row r="477" spans="1:12" s="63" customFormat="1" ht="23.25" customHeight="1">
      <c r="B477" s="63" t="s">
        <v>1674</v>
      </c>
      <c r="H477" s="397"/>
    </row>
    <row r="478" spans="1:12" s="400" customFormat="1" ht="23.25" customHeight="1">
      <c r="A478" s="591" t="s">
        <v>299</v>
      </c>
      <c r="G478" s="395" t="s">
        <v>28</v>
      </c>
      <c r="H478" s="401">
        <v>15000</v>
      </c>
      <c r="I478" s="398" t="s">
        <v>30</v>
      </c>
      <c r="L478" s="401"/>
    </row>
    <row r="479" spans="1:12" s="63" customFormat="1" ht="24" customHeight="1">
      <c r="A479" s="63" t="s">
        <v>2270</v>
      </c>
      <c r="B479" s="404"/>
      <c r="H479" s="397"/>
    </row>
    <row r="480" spans="1:12" s="63" customFormat="1" ht="24" customHeight="1">
      <c r="A480" s="63" t="s">
        <v>2594</v>
      </c>
      <c r="B480" s="404"/>
      <c r="H480" s="397"/>
    </row>
    <row r="481" spans="1:12" s="63" customFormat="1" ht="24" customHeight="1">
      <c r="A481" s="63" t="s">
        <v>2595</v>
      </c>
      <c r="B481" s="404"/>
      <c r="H481" s="397"/>
    </row>
    <row r="482" spans="1:12" s="404" customFormat="1" ht="22.5" customHeight="1">
      <c r="A482" s="429" t="s">
        <v>1663</v>
      </c>
      <c r="F482" s="401"/>
      <c r="H482" s="401"/>
    </row>
    <row r="483" spans="1:12" s="63" customFormat="1" ht="23.25" customHeight="1">
      <c r="B483" s="63" t="s">
        <v>2267</v>
      </c>
      <c r="H483" s="397"/>
    </row>
    <row r="484" spans="1:12" s="63" customFormat="1" ht="23.25" customHeight="1">
      <c r="A484" s="63" t="s">
        <v>1585</v>
      </c>
      <c r="H484" s="397"/>
    </row>
    <row r="485" spans="1:12" s="63" customFormat="1" ht="23.25" customHeight="1">
      <c r="B485" s="63" t="s">
        <v>1671</v>
      </c>
      <c r="H485" s="397"/>
    </row>
    <row r="486" spans="1:12" s="63" customFormat="1" ht="23.25" customHeight="1">
      <c r="B486" s="63" t="s">
        <v>2268</v>
      </c>
      <c r="H486" s="397"/>
    </row>
    <row r="487" spans="1:12" s="63" customFormat="1" ht="23.25" customHeight="1">
      <c r="A487" s="63" t="s">
        <v>2269</v>
      </c>
      <c r="B487" s="404"/>
      <c r="H487" s="397"/>
    </row>
    <row r="488" spans="1:12" s="63" customFormat="1" ht="20.25" customHeight="1">
      <c r="B488" s="63" t="s">
        <v>1674</v>
      </c>
      <c r="H488" s="397"/>
    </row>
    <row r="489" spans="1:12" s="400" customFormat="1" ht="23.25" customHeight="1">
      <c r="A489" s="400" t="s">
        <v>301</v>
      </c>
      <c r="G489" s="395" t="s">
        <v>28</v>
      </c>
      <c r="H489" s="401">
        <v>6000</v>
      </c>
      <c r="I489" s="398" t="s">
        <v>30</v>
      </c>
      <c r="L489" s="401"/>
    </row>
    <row r="490" spans="1:12" s="63" customFormat="1" ht="23.25" customHeight="1">
      <c r="A490" s="63" t="s">
        <v>2596</v>
      </c>
      <c r="B490" s="404"/>
      <c r="H490" s="397"/>
    </row>
    <row r="491" spans="1:12" s="63" customFormat="1" ht="21" customHeight="1">
      <c r="A491" s="589" t="s">
        <v>2598</v>
      </c>
      <c r="B491" s="404"/>
      <c r="H491" s="397"/>
    </row>
    <row r="492" spans="1:12" s="63" customFormat="1" ht="22.5" customHeight="1">
      <c r="A492" s="63" t="s">
        <v>2597</v>
      </c>
      <c r="B492" s="404"/>
      <c r="H492" s="397"/>
    </row>
    <row r="493" spans="1:12" s="63" customFormat="1" ht="21" customHeight="1">
      <c r="A493" s="429" t="s">
        <v>1663</v>
      </c>
      <c r="F493" s="397"/>
      <c r="H493" s="397"/>
    </row>
    <row r="494" spans="1:12" s="63" customFormat="1" ht="21" customHeight="1">
      <c r="B494" s="63" t="s">
        <v>2267</v>
      </c>
      <c r="H494" s="397"/>
    </row>
    <row r="495" spans="1:12" s="63" customFormat="1" ht="23.25" customHeight="1">
      <c r="A495" s="63" t="s">
        <v>1585</v>
      </c>
      <c r="H495" s="397"/>
    </row>
    <row r="496" spans="1:12" s="400" customFormat="1" ht="23.25" customHeight="1">
      <c r="A496" s="400" t="s">
        <v>736</v>
      </c>
      <c r="G496" s="395" t="s">
        <v>28</v>
      </c>
      <c r="H496" s="401">
        <v>19200</v>
      </c>
      <c r="I496" s="398" t="s">
        <v>30</v>
      </c>
      <c r="L496" s="401"/>
    </row>
    <row r="497" spans="1:12" s="63" customFormat="1" ht="21" customHeight="1">
      <c r="A497" s="63" t="s">
        <v>893</v>
      </c>
      <c r="B497" s="404"/>
      <c r="E497" s="410"/>
      <c r="F497" s="397"/>
      <c r="H497" s="397"/>
    </row>
    <row r="498" spans="1:12" s="63" customFormat="1" ht="20.25" customHeight="1">
      <c r="A498" s="63" t="s">
        <v>894</v>
      </c>
      <c r="B498" s="669"/>
      <c r="E498" s="410"/>
      <c r="F498" s="397"/>
      <c r="H498" s="397"/>
    </row>
    <row r="499" spans="1:12" s="396" customFormat="1" ht="22.5" customHeight="1">
      <c r="A499" s="63" t="s">
        <v>2599</v>
      </c>
      <c r="G499" s="406"/>
      <c r="H499" s="397"/>
      <c r="I499" s="402"/>
      <c r="L499" s="397"/>
    </row>
    <row r="500" spans="1:12" s="396" customFormat="1" ht="23.25" customHeight="1">
      <c r="A500" s="63" t="s">
        <v>2600</v>
      </c>
      <c r="G500" s="406"/>
      <c r="H500" s="397"/>
      <c r="I500" s="402"/>
      <c r="L500" s="397"/>
    </row>
    <row r="501" spans="1:12" s="404" customFormat="1" ht="24.75" customHeight="1">
      <c r="A501" s="429" t="s">
        <v>1663</v>
      </c>
      <c r="F501" s="401"/>
      <c r="H501" s="401"/>
    </row>
    <row r="502" spans="1:12" s="63" customFormat="1" ht="23.25" customHeight="1">
      <c r="B502" s="63" t="s">
        <v>2267</v>
      </c>
      <c r="H502" s="397"/>
    </row>
    <row r="503" spans="1:12" s="63" customFormat="1" ht="23.25" customHeight="1">
      <c r="A503" s="63" t="s">
        <v>1585</v>
      </c>
      <c r="H503" s="397"/>
    </row>
    <row r="504" spans="1:12" s="396" customFormat="1" ht="3" customHeight="1">
      <c r="A504" s="63"/>
      <c r="B504" s="63"/>
      <c r="C504" s="63"/>
      <c r="D504" s="63"/>
      <c r="E504" s="63"/>
      <c r="F504" s="397"/>
      <c r="G504" s="63"/>
      <c r="H504" s="406"/>
      <c r="I504" s="402"/>
      <c r="L504" s="397"/>
    </row>
    <row r="505" spans="1:12" s="396" customFormat="1" ht="23.25" customHeight="1">
      <c r="A505" s="400" t="s">
        <v>77</v>
      </c>
      <c r="G505" s="395" t="s">
        <v>1</v>
      </c>
      <c r="H505" s="401">
        <f>SUM(H507,H529)</f>
        <v>441580</v>
      </c>
      <c r="I505" s="398" t="s">
        <v>30</v>
      </c>
      <c r="L505" s="397"/>
    </row>
    <row r="506" spans="1:12" s="396" customFormat="1" ht="23.25" customHeight="1">
      <c r="A506" s="400" t="s">
        <v>391</v>
      </c>
      <c r="G506" s="395"/>
      <c r="H506" s="401"/>
      <c r="I506" s="398"/>
      <c r="L506" s="397"/>
    </row>
    <row r="507" spans="1:12" s="400" customFormat="1" ht="23.25" customHeight="1">
      <c r="A507" s="400" t="s">
        <v>0</v>
      </c>
      <c r="G507" s="395" t="s">
        <v>1</v>
      </c>
      <c r="H507" s="401">
        <f>SUM(H508)</f>
        <v>95200</v>
      </c>
      <c r="I507" s="398" t="s">
        <v>30</v>
      </c>
      <c r="L507" s="401"/>
    </row>
    <row r="508" spans="1:12" s="400" customFormat="1" ht="23.25" customHeight="1">
      <c r="A508" s="400" t="s">
        <v>260</v>
      </c>
      <c r="G508" s="395" t="s">
        <v>1</v>
      </c>
      <c r="H508" s="401">
        <f>SUM(H509,H519,H524)</f>
        <v>95200</v>
      </c>
      <c r="I508" s="398" t="s">
        <v>30</v>
      </c>
      <c r="L508" s="401"/>
    </row>
    <row r="509" spans="1:12" s="400" customFormat="1" ht="21" customHeight="1">
      <c r="B509" s="591" t="s">
        <v>2077</v>
      </c>
      <c r="D509" s="401"/>
      <c r="F509" s="417"/>
      <c r="G509" s="401" t="s">
        <v>28</v>
      </c>
      <c r="H509" s="401">
        <v>80000</v>
      </c>
      <c r="I509" s="398" t="s">
        <v>30</v>
      </c>
      <c r="L509" s="401"/>
    </row>
    <row r="510" spans="1:12" s="396" customFormat="1" ht="24.75" customHeight="1">
      <c r="A510" s="598" t="s">
        <v>1850</v>
      </c>
      <c r="D510" s="397"/>
      <c r="F510" s="412"/>
      <c r="G510" s="397"/>
      <c r="H510" s="397"/>
      <c r="I510" s="402"/>
      <c r="L510" s="397"/>
    </row>
    <row r="511" spans="1:12" s="396" customFormat="1" ht="21.75" customHeight="1">
      <c r="A511" s="598" t="s">
        <v>611</v>
      </c>
      <c r="D511" s="397"/>
      <c r="F511" s="412"/>
      <c r="G511" s="397"/>
      <c r="H511" s="397"/>
      <c r="I511" s="402"/>
      <c r="L511" s="397"/>
    </row>
    <row r="512" spans="1:12" s="396" customFormat="1" ht="24.75" customHeight="1">
      <c r="A512" s="598"/>
      <c r="B512" s="396" t="s">
        <v>1851</v>
      </c>
      <c r="D512" s="397"/>
      <c r="F512" s="412"/>
      <c r="G512" s="397"/>
      <c r="H512" s="397"/>
      <c r="I512" s="402"/>
      <c r="L512" s="397"/>
    </row>
    <row r="513" spans="1:12" s="396" customFormat="1" ht="24.75" customHeight="1">
      <c r="A513" s="598"/>
      <c r="B513" s="396" t="s">
        <v>1852</v>
      </c>
      <c r="D513" s="397"/>
      <c r="F513" s="412"/>
      <c r="G513" s="397"/>
      <c r="H513" s="397"/>
      <c r="I513" s="402"/>
      <c r="L513" s="397"/>
    </row>
    <row r="514" spans="1:12" s="396" customFormat="1" ht="24.75" customHeight="1">
      <c r="A514" s="598"/>
      <c r="B514" s="396" t="s">
        <v>1853</v>
      </c>
      <c r="D514" s="397"/>
      <c r="F514" s="412"/>
      <c r="G514" s="397"/>
      <c r="H514" s="397"/>
      <c r="I514" s="402"/>
      <c r="L514" s="397"/>
    </row>
    <row r="515" spans="1:12" s="396" customFormat="1" ht="24.75" customHeight="1">
      <c r="A515" s="598"/>
      <c r="B515" s="396" t="s">
        <v>1854</v>
      </c>
      <c r="D515" s="397"/>
      <c r="F515" s="412"/>
      <c r="G515" s="397"/>
      <c r="H515" s="397"/>
      <c r="I515" s="402"/>
      <c r="L515" s="397"/>
    </row>
    <row r="516" spans="1:12" s="396" customFormat="1" ht="24.75" customHeight="1">
      <c r="A516" s="598"/>
      <c r="B516" s="396" t="s">
        <v>1855</v>
      </c>
      <c r="D516" s="397"/>
      <c r="F516" s="412"/>
      <c r="G516" s="397"/>
      <c r="H516" s="397"/>
      <c r="I516" s="402"/>
      <c r="L516" s="397"/>
    </row>
    <row r="517" spans="1:12" s="598" customFormat="1" ht="23.25" customHeight="1">
      <c r="A517" s="768" t="s">
        <v>1678</v>
      </c>
      <c r="F517" s="694"/>
      <c r="G517" s="595"/>
      <c r="H517" s="595"/>
      <c r="I517" s="599"/>
      <c r="L517" s="595"/>
    </row>
    <row r="518" spans="1:12" s="598" customFormat="1" ht="23.25" customHeight="1">
      <c r="A518" s="576" t="s">
        <v>1856</v>
      </c>
      <c r="F518" s="694"/>
      <c r="G518" s="595"/>
      <c r="H518" s="595"/>
      <c r="I518" s="599"/>
      <c r="L518" s="595"/>
    </row>
    <row r="519" spans="1:12" s="400" customFormat="1" ht="21" customHeight="1">
      <c r="B519" s="591" t="s">
        <v>2078</v>
      </c>
      <c r="D519" s="401"/>
      <c r="F519" s="417"/>
      <c r="G519" s="401" t="s">
        <v>28</v>
      </c>
      <c r="H519" s="401">
        <v>5200</v>
      </c>
      <c r="I519" s="398" t="s">
        <v>30</v>
      </c>
      <c r="L519" s="401"/>
    </row>
    <row r="520" spans="1:12" s="598" customFormat="1" ht="23.25" customHeight="1">
      <c r="A520" s="396" t="s">
        <v>1857</v>
      </c>
      <c r="F520" s="694"/>
      <c r="G520" s="595"/>
      <c r="H520" s="595"/>
      <c r="I520" s="599"/>
      <c r="L520" s="595"/>
    </row>
    <row r="521" spans="1:12" s="598" customFormat="1" ht="23.25" customHeight="1">
      <c r="A521" s="396" t="s">
        <v>2075</v>
      </c>
      <c r="F521" s="694"/>
      <c r="G521" s="595"/>
      <c r="H521" s="595"/>
      <c r="I521" s="599"/>
      <c r="L521" s="595"/>
    </row>
    <row r="522" spans="1:12" s="598" customFormat="1" ht="23.25" customHeight="1">
      <c r="A522" s="768" t="s">
        <v>1678</v>
      </c>
      <c r="F522" s="694"/>
      <c r="G522" s="595"/>
      <c r="H522" s="595"/>
      <c r="I522" s="599"/>
      <c r="L522" s="595"/>
    </row>
    <row r="523" spans="1:12" s="598" customFormat="1" ht="23.25" customHeight="1">
      <c r="A523" s="576" t="s">
        <v>1858</v>
      </c>
      <c r="F523" s="694"/>
      <c r="G523" s="595"/>
      <c r="H523" s="595"/>
      <c r="I523" s="599"/>
      <c r="L523" s="595"/>
    </row>
    <row r="524" spans="1:12" s="400" customFormat="1" ht="21" customHeight="1">
      <c r="B524" s="591" t="s">
        <v>2079</v>
      </c>
      <c r="D524" s="401"/>
      <c r="F524" s="417"/>
      <c r="G524" s="401" t="s">
        <v>28</v>
      </c>
      <c r="H524" s="401">
        <v>10000</v>
      </c>
      <c r="I524" s="398" t="s">
        <v>30</v>
      </c>
      <c r="L524" s="401"/>
    </row>
    <row r="525" spans="1:12" s="598" customFormat="1" ht="23.25" customHeight="1">
      <c r="A525" s="396" t="s">
        <v>2076</v>
      </c>
      <c r="F525" s="694"/>
      <c r="G525" s="595"/>
      <c r="H525" s="595"/>
      <c r="I525" s="599"/>
      <c r="L525" s="595"/>
    </row>
    <row r="526" spans="1:12" s="598" customFormat="1" ht="23.25" customHeight="1">
      <c r="A526" s="768" t="s">
        <v>1678</v>
      </c>
      <c r="F526" s="694"/>
      <c r="G526" s="595"/>
      <c r="H526" s="595"/>
      <c r="I526" s="599"/>
      <c r="L526" s="595"/>
    </row>
    <row r="527" spans="1:12" s="598" customFormat="1" ht="23.25" customHeight="1">
      <c r="A527" s="576" t="s">
        <v>1859</v>
      </c>
      <c r="F527" s="694"/>
      <c r="G527" s="595"/>
      <c r="H527" s="595"/>
      <c r="I527" s="599"/>
      <c r="L527" s="595"/>
    </row>
    <row r="528" spans="1:12" s="396" customFormat="1" ht="6.75" customHeight="1">
      <c r="A528" s="576"/>
      <c r="F528" s="406"/>
      <c r="G528" s="397"/>
      <c r="H528" s="397"/>
      <c r="I528" s="402"/>
      <c r="L528" s="397"/>
    </row>
    <row r="529" spans="1:12" s="396" customFormat="1" ht="23.25" customHeight="1">
      <c r="A529" s="398" t="s">
        <v>23</v>
      </c>
      <c r="B529" s="398"/>
      <c r="C529" s="398"/>
      <c r="D529" s="398"/>
      <c r="E529" s="398"/>
      <c r="F529" s="398"/>
      <c r="G529" s="395" t="s">
        <v>1</v>
      </c>
      <c r="H529" s="399">
        <f>SUM(H531,H545,H557)</f>
        <v>346380</v>
      </c>
      <c r="I529" s="398" t="s">
        <v>30</v>
      </c>
      <c r="J529" s="400"/>
      <c r="L529" s="397"/>
    </row>
    <row r="530" spans="1:12" s="396" customFormat="1" ht="23.25" customHeight="1">
      <c r="A530" s="576"/>
      <c r="B530" s="400" t="s">
        <v>1860</v>
      </c>
      <c r="F530" s="406"/>
      <c r="G530" s="397"/>
      <c r="H530" s="397"/>
      <c r="I530" s="402"/>
      <c r="L530" s="397"/>
    </row>
    <row r="531" spans="1:12" s="400" customFormat="1" ht="23.25" customHeight="1">
      <c r="A531" s="576"/>
      <c r="F531" s="395"/>
      <c r="G531" s="765" t="s">
        <v>28</v>
      </c>
      <c r="H531" s="401">
        <v>50380</v>
      </c>
      <c r="I531" s="398" t="s">
        <v>30</v>
      </c>
      <c r="L531" s="401"/>
    </row>
    <row r="532" spans="1:12" s="396" customFormat="1" ht="23.25" customHeight="1">
      <c r="A532" s="396" t="s">
        <v>1861</v>
      </c>
      <c r="F532" s="406"/>
      <c r="G532" s="397"/>
      <c r="H532" s="397"/>
      <c r="I532" s="402"/>
      <c r="L532" s="397"/>
    </row>
    <row r="533" spans="1:12" s="396" customFormat="1" ht="23.25" customHeight="1">
      <c r="A533" s="396" t="s">
        <v>1862</v>
      </c>
      <c r="F533" s="406"/>
      <c r="G533" s="397"/>
      <c r="H533" s="397"/>
      <c r="I533" s="402"/>
      <c r="L533" s="397"/>
    </row>
    <row r="534" spans="1:12" s="396" customFormat="1" ht="23.25" customHeight="1">
      <c r="A534" s="396" t="s">
        <v>1863</v>
      </c>
      <c r="F534" s="406"/>
      <c r="G534" s="397"/>
      <c r="H534" s="397"/>
      <c r="I534" s="402"/>
      <c r="L534" s="397"/>
    </row>
    <row r="535" spans="1:12" s="396" customFormat="1" ht="23.25" customHeight="1">
      <c r="F535" s="406"/>
      <c r="G535" s="397"/>
      <c r="H535" s="397"/>
      <c r="I535" s="402"/>
      <c r="L535" s="397"/>
    </row>
    <row r="536" spans="1:12" s="404" customFormat="1" ht="24.75" customHeight="1">
      <c r="A536" s="429" t="s">
        <v>1663</v>
      </c>
      <c r="F536" s="401"/>
      <c r="H536" s="401"/>
    </row>
    <row r="537" spans="1:12" s="396" customFormat="1" ht="23.25" customHeight="1">
      <c r="A537" s="400" t="s">
        <v>900</v>
      </c>
      <c r="F537" s="406"/>
      <c r="G537" s="397"/>
      <c r="H537" s="397"/>
      <c r="I537" s="402"/>
      <c r="L537" s="397"/>
    </row>
    <row r="538" spans="1:12" s="396" customFormat="1" ht="23.25" customHeight="1">
      <c r="B538" s="396" t="s">
        <v>1324</v>
      </c>
      <c r="F538" s="406"/>
      <c r="G538" s="397"/>
      <c r="H538" s="397"/>
      <c r="I538" s="402"/>
      <c r="L538" s="397"/>
    </row>
    <row r="539" spans="1:12" s="396" customFormat="1" ht="23.25" customHeight="1">
      <c r="A539" s="396" t="s">
        <v>1325</v>
      </c>
      <c r="F539" s="406"/>
      <c r="G539" s="397"/>
      <c r="H539" s="397"/>
      <c r="I539" s="402"/>
      <c r="L539" s="397"/>
    </row>
    <row r="540" spans="1:12" s="396" customFormat="1" ht="23.25" customHeight="1">
      <c r="A540" s="400" t="s">
        <v>901</v>
      </c>
      <c r="F540" s="406"/>
      <c r="G540" s="397"/>
      <c r="H540" s="397"/>
      <c r="I540" s="402"/>
      <c r="L540" s="397"/>
    </row>
    <row r="541" spans="1:12" s="396" customFormat="1" ht="23.25" customHeight="1">
      <c r="A541" s="576"/>
      <c r="B541" s="396" t="s">
        <v>841</v>
      </c>
      <c r="F541" s="406"/>
      <c r="G541" s="397"/>
      <c r="H541" s="397"/>
      <c r="I541" s="402"/>
      <c r="L541" s="397"/>
    </row>
    <row r="542" spans="1:12" s="396" customFormat="1" ht="23.25" customHeight="1">
      <c r="A542" s="576"/>
      <c r="B542" s="396" t="s">
        <v>842</v>
      </c>
      <c r="F542" s="406"/>
      <c r="G542" s="397"/>
      <c r="H542" s="397"/>
      <c r="I542" s="402"/>
      <c r="L542" s="397"/>
    </row>
    <row r="543" spans="1:12" s="396" customFormat="1" ht="23.25" customHeight="1">
      <c r="A543" s="576" t="s">
        <v>1864</v>
      </c>
      <c r="F543" s="406"/>
      <c r="G543" s="397"/>
      <c r="H543" s="397"/>
      <c r="I543" s="402"/>
      <c r="L543" s="397"/>
    </row>
    <row r="544" spans="1:12" s="396" customFormat="1" ht="23.25" customHeight="1">
      <c r="A544" s="576"/>
      <c r="B544" s="400" t="s">
        <v>1865</v>
      </c>
      <c r="F544" s="406"/>
      <c r="G544" s="397"/>
      <c r="H544" s="397"/>
      <c r="I544" s="402"/>
      <c r="L544" s="397"/>
    </row>
    <row r="545" spans="1:12" s="400" customFormat="1" ht="23.25" customHeight="1">
      <c r="A545" s="576"/>
      <c r="F545" s="891"/>
      <c r="G545" s="765" t="s">
        <v>28</v>
      </c>
      <c r="H545" s="401">
        <v>96000</v>
      </c>
      <c r="I545" s="398" t="s">
        <v>30</v>
      </c>
      <c r="L545" s="401"/>
    </row>
    <row r="546" spans="1:12" s="396" customFormat="1" ht="23.25" customHeight="1">
      <c r="A546" s="396" t="s">
        <v>1866</v>
      </c>
      <c r="F546" s="406"/>
      <c r="G546" s="397"/>
      <c r="H546" s="397"/>
      <c r="I546" s="402"/>
      <c r="L546" s="397"/>
    </row>
    <row r="547" spans="1:12" s="396" customFormat="1" ht="23.25" customHeight="1">
      <c r="A547" s="396" t="s">
        <v>1867</v>
      </c>
      <c r="F547" s="406"/>
      <c r="G547" s="397"/>
      <c r="H547" s="397"/>
      <c r="I547" s="402"/>
      <c r="L547" s="397"/>
    </row>
    <row r="548" spans="1:12" s="404" customFormat="1" ht="24.75" customHeight="1">
      <c r="A548" s="429" t="s">
        <v>1663</v>
      </c>
      <c r="F548" s="401"/>
      <c r="H548" s="401"/>
    </row>
    <row r="549" spans="1:12" s="396" customFormat="1" ht="23.25" customHeight="1">
      <c r="A549" s="400" t="s">
        <v>900</v>
      </c>
      <c r="F549" s="406"/>
      <c r="G549" s="397"/>
      <c r="H549" s="397"/>
      <c r="I549" s="402"/>
      <c r="L549" s="397"/>
    </row>
    <row r="550" spans="1:12" s="396" customFormat="1" ht="23.25" customHeight="1">
      <c r="B550" s="396" t="s">
        <v>1324</v>
      </c>
      <c r="F550" s="406"/>
      <c r="G550" s="397"/>
      <c r="H550" s="397"/>
      <c r="I550" s="402"/>
      <c r="L550" s="397"/>
    </row>
    <row r="551" spans="1:12" s="396" customFormat="1" ht="23.25" customHeight="1">
      <c r="A551" s="396" t="s">
        <v>1325</v>
      </c>
      <c r="F551" s="406"/>
      <c r="G551" s="397"/>
      <c r="H551" s="397"/>
      <c r="I551" s="402"/>
      <c r="L551" s="397"/>
    </row>
    <row r="552" spans="1:12" s="396" customFormat="1" ht="23.25" customHeight="1">
      <c r="A552" s="400" t="s">
        <v>901</v>
      </c>
      <c r="F552" s="406"/>
      <c r="G552" s="397"/>
      <c r="H552" s="397"/>
      <c r="I552" s="402"/>
      <c r="L552" s="397"/>
    </row>
    <row r="553" spans="1:12" s="396" customFormat="1" ht="23.25" customHeight="1">
      <c r="A553" s="576"/>
      <c r="B553" s="396" t="s">
        <v>841</v>
      </c>
      <c r="F553" s="406"/>
      <c r="G553" s="397"/>
      <c r="H553" s="397"/>
      <c r="I553" s="402"/>
      <c r="L553" s="397"/>
    </row>
    <row r="554" spans="1:12" s="396" customFormat="1" ht="23.25" customHeight="1">
      <c r="A554" s="576"/>
      <c r="B554" s="396" t="s">
        <v>842</v>
      </c>
      <c r="F554" s="406"/>
      <c r="G554" s="397"/>
      <c r="H554" s="397"/>
      <c r="I554" s="402"/>
      <c r="L554" s="397"/>
    </row>
    <row r="555" spans="1:12" s="396" customFormat="1" ht="23.25" customHeight="1">
      <c r="A555" s="576" t="s">
        <v>1868</v>
      </c>
      <c r="F555" s="406"/>
      <c r="G555" s="397"/>
      <c r="H555" s="397"/>
      <c r="I555" s="402"/>
      <c r="L555" s="397"/>
    </row>
    <row r="556" spans="1:12" s="396" customFormat="1" ht="23.25" customHeight="1">
      <c r="A556" s="576"/>
      <c r="B556" s="400" t="s">
        <v>1869</v>
      </c>
      <c r="F556" s="406"/>
      <c r="G556" s="397"/>
      <c r="H556" s="397"/>
      <c r="I556" s="402"/>
      <c r="L556" s="397"/>
    </row>
    <row r="557" spans="1:12" s="400" customFormat="1" ht="23.25" customHeight="1">
      <c r="A557" s="576"/>
      <c r="F557" s="891"/>
      <c r="G557" s="765" t="s">
        <v>28</v>
      </c>
      <c r="H557" s="401">
        <v>200000</v>
      </c>
      <c r="I557" s="398" t="s">
        <v>30</v>
      </c>
      <c r="L557" s="401"/>
    </row>
    <row r="558" spans="1:12" s="396" customFormat="1" ht="23.25" customHeight="1">
      <c r="A558" s="396" t="s">
        <v>1870</v>
      </c>
      <c r="F558" s="406"/>
      <c r="G558" s="397"/>
      <c r="H558" s="397"/>
      <c r="I558" s="402"/>
      <c r="L558" s="397"/>
    </row>
    <row r="559" spans="1:12" s="396" customFormat="1" ht="23.25" customHeight="1">
      <c r="A559" s="396" t="s">
        <v>1871</v>
      </c>
      <c r="F559" s="406"/>
      <c r="G559" s="397"/>
      <c r="H559" s="397"/>
      <c r="I559" s="402"/>
      <c r="L559" s="397"/>
    </row>
    <row r="560" spans="1:12" s="404" customFormat="1" ht="24.75" customHeight="1">
      <c r="A560" s="429" t="s">
        <v>1663</v>
      </c>
      <c r="F560" s="401"/>
      <c r="H560" s="401"/>
    </row>
    <row r="561" spans="1:12" s="396" customFormat="1" ht="23.25" customHeight="1">
      <c r="A561" s="400" t="s">
        <v>900</v>
      </c>
      <c r="F561" s="406"/>
      <c r="G561" s="397"/>
      <c r="H561" s="397"/>
      <c r="I561" s="402"/>
      <c r="L561" s="397"/>
    </row>
    <row r="562" spans="1:12" s="396" customFormat="1" ht="23.25" customHeight="1">
      <c r="B562" s="396" t="s">
        <v>1324</v>
      </c>
      <c r="F562" s="406"/>
      <c r="G562" s="397"/>
      <c r="H562" s="397"/>
      <c r="I562" s="402"/>
      <c r="L562" s="397"/>
    </row>
    <row r="563" spans="1:12" s="396" customFormat="1" ht="23.25" customHeight="1">
      <c r="A563" s="396" t="s">
        <v>1325</v>
      </c>
      <c r="F563" s="406"/>
      <c r="G563" s="397"/>
      <c r="H563" s="397"/>
      <c r="I563" s="402"/>
      <c r="L563" s="397"/>
    </row>
    <row r="564" spans="1:12" s="396" customFormat="1" ht="23.25" customHeight="1">
      <c r="A564" s="400" t="s">
        <v>901</v>
      </c>
      <c r="F564" s="406"/>
      <c r="G564" s="397"/>
      <c r="H564" s="397"/>
      <c r="I564" s="402"/>
      <c r="L564" s="397"/>
    </row>
    <row r="565" spans="1:12" s="396" customFormat="1" ht="23.25" customHeight="1">
      <c r="A565" s="576"/>
      <c r="B565" s="396" t="s">
        <v>841</v>
      </c>
      <c r="F565" s="406"/>
      <c r="G565" s="397"/>
      <c r="H565" s="397"/>
      <c r="I565" s="402"/>
      <c r="L565" s="397"/>
    </row>
    <row r="566" spans="1:12" s="396" customFormat="1" ht="23.25" customHeight="1">
      <c r="A566" s="576"/>
      <c r="B566" s="396" t="s">
        <v>842</v>
      </c>
      <c r="F566" s="406"/>
      <c r="G566" s="397"/>
      <c r="H566" s="397"/>
      <c r="I566" s="402"/>
      <c r="L566" s="397"/>
    </row>
    <row r="567" spans="1:12" s="396" customFormat="1" ht="23.25" customHeight="1">
      <c r="A567" s="576" t="s">
        <v>1872</v>
      </c>
      <c r="F567" s="406"/>
      <c r="G567" s="397"/>
      <c r="H567" s="397"/>
      <c r="I567" s="402"/>
      <c r="L567" s="397"/>
    </row>
    <row r="568" spans="1:12" s="396" customFormat="1" ht="23.25" customHeight="1">
      <c r="A568" s="576"/>
      <c r="F568" s="406"/>
      <c r="G568" s="397"/>
      <c r="H568" s="397"/>
      <c r="I568" s="402"/>
      <c r="L568" s="397"/>
    </row>
    <row r="569" spans="1:12" s="396" customFormat="1" ht="23.25" customHeight="1">
      <c r="A569" s="576"/>
      <c r="F569" s="406"/>
      <c r="G569" s="397"/>
      <c r="H569" s="397"/>
      <c r="I569" s="402"/>
      <c r="L569" s="397"/>
    </row>
    <row r="570" spans="1:12" s="396" customFormat="1">
      <c r="A570" s="400" t="s">
        <v>52</v>
      </c>
      <c r="B570" s="400"/>
      <c r="D570" s="397"/>
      <c r="F570" s="412"/>
      <c r="G570" s="417" t="s">
        <v>1</v>
      </c>
      <c r="H570" s="401">
        <f>SUM(H572)</f>
        <v>1896000</v>
      </c>
      <c r="I570" s="398" t="s">
        <v>30</v>
      </c>
      <c r="L570" s="397"/>
    </row>
    <row r="571" spans="1:12" s="396" customFormat="1">
      <c r="A571" s="400" t="s">
        <v>227</v>
      </c>
      <c r="B571" s="400"/>
      <c r="D571" s="397"/>
      <c r="F571" s="412"/>
      <c r="G571" s="417"/>
      <c r="H571" s="401"/>
      <c r="I571" s="398"/>
      <c r="L571" s="397"/>
    </row>
    <row r="572" spans="1:12" s="400" customFormat="1" ht="21.75">
      <c r="A572" s="400" t="s">
        <v>288</v>
      </c>
      <c r="D572" s="401"/>
      <c r="F572" s="417"/>
      <c r="G572" s="417" t="s">
        <v>1</v>
      </c>
      <c r="H572" s="401">
        <f>SUM(H574,H591)</f>
        <v>1896000</v>
      </c>
      <c r="I572" s="398" t="s">
        <v>30</v>
      </c>
      <c r="L572" s="401"/>
    </row>
    <row r="573" spans="1:12" s="404" customFormat="1" ht="24" customHeight="1">
      <c r="B573" s="404" t="s">
        <v>1882</v>
      </c>
      <c r="D573" s="401"/>
      <c r="F573" s="401"/>
      <c r="H573" s="401"/>
    </row>
    <row r="574" spans="1:12" s="63" customFormat="1" ht="21" customHeight="1">
      <c r="E574" s="410"/>
      <c r="F574" s="397"/>
      <c r="G574" s="772" t="s">
        <v>28</v>
      </c>
      <c r="H574" s="401">
        <v>1540000</v>
      </c>
      <c r="I574" s="404" t="s">
        <v>30</v>
      </c>
    </row>
    <row r="575" spans="1:12" s="63" customFormat="1" ht="21" customHeight="1">
      <c r="A575" s="589" t="s">
        <v>1873</v>
      </c>
      <c r="F575" s="397"/>
      <c r="H575" s="397"/>
    </row>
    <row r="576" spans="1:12" s="63" customFormat="1" ht="21" customHeight="1">
      <c r="A576" s="589" t="s">
        <v>1874</v>
      </c>
      <c r="F576" s="397"/>
      <c r="H576" s="397"/>
    </row>
    <row r="577" spans="1:12" s="63" customFormat="1" ht="21.75" customHeight="1">
      <c r="A577" s="589" t="s">
        <v>1875</v>
      </c>
      <c r="F577" s="397"/>
      <c r="H577" s="397"/>
      <c r="J577" s="396"/>
    </row>
    <row r="578" spans="1:12" s="63" customFormat="1" ht="22.5" customHeight="1">
      <c r="B578" s="589" t="s">
        <v>902</v>
      </c>
      <c r="F578" s="397"/>
      <c r="H578" s="397"/>
      <c r="J578" s="396"/>
    </row>
    <row r="579" spans="1:12" s="63" customFormat="1" ht="20.25" customHeight="1">
      <c r="B579" s="589" t="s">
        <v>1061</v>
      </c>
      <c r="F579" s="397"/>
      <c r="H579" s="397"/>
      <c r="J579" s="396"/>
    </row>
    <row r="580" spans="1:12" s="63" customFormat="1" ht="22.5" customHeight="1">
      <c r="A580" s="63" t="s">
        <v>1062</v>
      </c>
      <c r="F580" s="397"/>
      <c r="H580" s="397"/>
      <c r="J580" s="396"/>
    </row>
    <row r="581" spans="1:12" s="396" customFormat="1">
      <c r="B581" s="598" t="s">
        <v>1876</v>
      </c>
      <c r="D581" s="397"/>
      <c r="F581" s="412"/>
      <c r="G581" s="397"/>
      <c r="H581" s="397"/>
      <c r="I581" s="402"/>
      <c r="L581" s="397"/>
    </row>
    <row r="582" spans="1:12" s="396" customFormat="1">
      <c r="A582" s="396" t="s">
        <v>1786</v>
      </c>
      <c r="D582" s="397"/>
      <c r="F582" s="412"/>
      <c r="G582" s="397"/>
      <c r="H582" s="397"/>
      <c r="I582" s="402"/>
      <c r="L582" s="397"/>
    </row>
    <row r="583" spans="1:12" s="396" customFormat="1">
      <c r="B583" s="598" t="s">
        <v>1877</v>
      </c>
      <c r="D583" s="397"/>
      <c r="F583" s="412"/>
      <c r="G583" s="397"/>
      <c r="H583" s="397"/>
      <c r="I583" s="402"/>
      <c r="L583" s="397"/>
    </row>
    <row r="584" spans="1:12" s="396" customFormat="1">
      <c r="A584" s="598"/>
      <c r="B584" s="396" t="s">
        <v>1878</v>
      </c>
      <c r="D584" s="397"/>
      <c r="F584" s="412"/>
      <c r="G584" s="397"/>
      <c r="H584" s="397"/>
      <c r="I584" s="402"/>
      <c r="L584" s="397"/>
    </row>
    <row r="585" spans="1:12" s="396" customFormat="1">
      <c r="A585" s="598" t="s">
        <v>1805</v>
      </c>
      <c r="D585" s="397"/>
      <c r="F585" s="412"/>
      <c r="G585" s="397"/>
      <c r="H585" s="397"/>
      <c r="I585" s="402"/>
      <c r="L585" s="397"/>
    </row>
    <row r="586" spans="1:12" s="396" customFormat="1">
      <c r="A586" s="598" t="s">
        <v>1806</v>
      </c>
      <c r="D586" s="397"/>
      <c r="F586" s="412"/>
      <c r="G586" s="397"/>
      <c r="H586" s="397"/>
      <c r="I586" s="402"/>
      <c r="L586" s="397"/>
    </row>
    <row r="587" spans="1:12" s="396" customFormat="1">
      <c r="A587" s="598"/>
      <c r="B587" s="396" t="s">
        <v>1879</v>
      </c>
      <c r="D587" s="397"/>
      <c r="F587" s="412"/>
      <c r="G587" s="397"/>
      <c r="H587" s="397"/>
      <c r="I587" s="402"/>
      <c r="L587" s="397"/>
    </row>
    <row r="588" spans="1:12" s="396" customFormat="1">
      <c r="A588" s="598" t="s">
        <v>1805</v>
      </c>
      <c r="D588" s="397"/>
      <c r="F588" s="412"/>
      <c r="G588" s="397"/>
      <c r="H588" s="397"/>
      <c r="I588" s="402"/>
      <c r="L588" s="397"/>
    </row>
    <row r="589" spans="1:12" s="396" customFormat="1">
      <c r="A589" s="598" t="s">
        <v>1808</v>
      </c>
      <c r="D589" s="397"/>
      <c r="F589" s="412"/>
      <c r="G589" s="397"/>
      <c r="H589" s="397"/>
      <c r="I589" s="402"/>
      <c r="L589" s="397"/>
    </row>
    <row r="590" spans="1:12" s="63" customFormat="1" ht="20.25" customHeight="1">
      <c r="A590" s="709" t="s">
        <v>955</v>
      </c>
      <c r="F590" s="397"/>
      <c r="H590" s="397"/>
      <c r="J590" s="396"/>
    </row>
    <row r="591" spans="1:12" s="404" customFormat="1" ht="24" customHeight="1">
      <c r="B591" s="404" t="s">
        <v>1883</v>
      </c>
      <c r="E591" s="405"/>
      <c r="F591" s="401"/>
      <c r="G591" s="405" t="s">
        <v>28</v>
      </c>
      <c r="H591" s="401">
        <v>356000</v>
      </c>
      <c r="I591" s="404" t="s">
        <v>30</v>
      </c>
    </row>
    <row r="592" spans="1:12" s="63" customFormat="1" ht="21" customHeight="1">
      <c r="A592" s="589" t="s">
        <v>1873</v>
      </c>
      <c r="F592" s="397"/>
      <c r="H592" s="397"/>
    </row>
    <row r="593" spans="1:12" s="63" customFormat="1" ht="21" customHeight="1">
      <c r="A593" s="589" t="s">
        <v>1880</v>
      </c>
      <c r="F593" s="397"/>
      <c r="H593" s="397"/>
    </row>
    <row r="594" spans="1:12" s="63" customFormat="1" ht="24" customHeight="1">
      <c r="A594" s="63" t="s">
        <v>1881</v>
      </c>
      <c r="F594" s="397"/>
      <c r="H594" s="397"/>
      <c r="J594" s="396"/>
    </row>
    <row r="595" spans="1:12" s="63" customFormat="1" ht="22.5" customHeight="1">
      <c r="B595" s="589" t="s">
        <v>902</v>
      </c>
      <c r="F595" s="397"/>
      <c r="H595" s="397"/>
      <c r="J595" s="396"/>
    </row>
    <row r="596" spans="1:12" s="63" customFormat="1" ht="20.25" customHeight="1">
      <c r="B596" s="589" t="s">
        <v>1061</v>
      </c>
      <c r="F596" s="397"/>
      <c r="H596" s="397"/>
      <c r="J596" s="396"/>
    </row>
    <row r="597" spans="1:12" s="63" customFormat="1" ht="22.5" customHeight="1">
      <c r="A597" s="63" t="s">
        <v>1062</v>
      </c>
      <c r="F597" s="397"/>
      <c r="H597" s="397"/>
      <c r="J597" s="396"/>
    </row>
    <row r="598" spans="1:12" s="396" customFormat="1">
      <c r="B598" s="598" t="s">
        <v>1876</v>
      </c>
      <c r="D598" s="397"/>
      <c r="F598" s="412"/>
      <c r="G598" s="397"/>
      <c r="H598" s="397"/>
      <c r="I598" s="402"/>
      <c r="L598" s="397"/>
    </row>
    <row r="599" spans="1:12" s="396" customFormat="1">
      <c r="A599" s="396" t="s">
        <v>1786</v>
      </c>
      <c r="D599" s="397"/>
      <c r="F599" s="412"/>
      <c r="G599" s="397"/>
      <c r="H599" s="397"/>
      <c r="I599" s="402"/>
      <c r="L599" s="397"/>
    </row>
    <row r="600" spans="1:12" s="396" customFormat="1">
      <c r="B600" s="598" t="s">
        <v>1877</v>
      </c>
      <c r="D600" s="397"/>
      <c r="F600" s="412"/>
      <c r="G600" s="397"/>
      <c r="H600" s="397"/>
      <c r="I600" s="402"/>
      <c r="L600" s="397"/>
    </row>
    <row r="601" spans="1:12" s="396" customFormat="1">
      <c r="A601" s="598"/>
      <c r="B601" s="396" t="s">
        <v>1878</v>
      </c>
      <c r="D601" s="397"/>
      <c r="F601" s="412"/>
      <c r="G601" s="397"/>
      <c r="H601" s="397"/>
      <c r="I601" s="402"/>
      <c r="L601" s="397"/>
    </row>
    <row r="602" spans="1:12" s="396" customFormat="1">
      <c r="A602" s="598" t="s">
        <v>1805</v>
      </c>
      <c r="D602" s="397"/>
      <c r="F602" s="412"/>
      <c r="G602" s="397"/>
      <c r="H602" s="397"/>
      <c r="I602" s="402"/>
      <c r="L602" s="397"/>
    </row>
    <row r="603" spans="1:12" s="396" customFormat="1">
      <c r="A603" s="598" t="s">
        <v>1806</v>
      </c>
      <c r="D603" s="397"/>
      <c r="F603" s="412"/>
      <c r="G603" s="397"/>
      <c r="H603" s="397"/>
      <c r="I603" s="402"/>
      <c r="L603" s="397"/>
    </row>
    <row r="604" spans="1:12" s="396" customFormat="1">
      <c r="A604" s="598"/>
      <c r="D604" s="397"/>
      <c r="F604" s="412"/>
      <c r="G604" s="397"/>
      <c r="H604" s="397"/>
      <c r="I604" s="402"/>
      <c r="L604" s="397"/>
    </row>
    <row r="605" spans="1:12" s="396" customFormat="1">
      <c r="A605" s="598"/>
      <c r="B605" s="396" t="s">
        <v>1879</v>
      </c>
      <c r="D605" s="397"/>
      <c r="F605" s="412"/>
      <c r="G605" s="397"/>
      <c r="H605" s="397"/>
      <c r="I605" s="402"/>
      <c r="L605" s="397"/>
    </row>
    <row r="606" spans="1:12" s="396" customFormat="1">
      <c r="A606" s="598" t="s">
        <v>1805</v>
      </c>
      <c r="D606" s="397"/>
      <c r="F606" s="412"/>
      <c r="G606" s="397"/>
      <c r="H606" s="397"/>
      <c r="I606" s="402"/>
      <c r="L606" s="397"/>
    </row>
    <row r="607" spans="1:12" s="396" customFormat="1">
      <c r="A607" s="598" t="s">
        <v>1808</v>
      </c>
      <c r="D607" s="397"/>
      <c r="F607" s="412"/>
      <c r="G607" s="397"/>
      <c r="H607" s="397"/>
      <c r="I607" s="402"/>
      <c r="L607" s="397"/>
    </row>
    <row r="608" spans="1:12" s="63" customFormat="1" ht="20.25" customHeight="1">
      <c r="A608" s="709" t="s">
        <v>955</v>
      </c>
      <c r="F608" s="397"/>
      <c r="H608" s="397"/>
      <c r="J608" s="396"/>
    </row>
    <row r="609" spans="5:8" s="63" customFormat="1" ht="25.5" customHeight="1">
      <c r="E609" s="410"/>
      <c r="F609" s="397"/>
      <c r="H609" s="397"/>
    </row>
    <row r="610" spans="5:8" s="63" customFormat="1" ht="25.5" customHeight="1">
      <c r="E610" s="410"/>
      <c r="F610" s="397"/>
      <c r="H610" s="397"/>
    </row>
  </sheetData>
  <pageMargins left="1.1811023622047245" right="0.19685039370078741" top="0.74803149606299213" bottom="0.55118110236220474" header="0.31496062992125984" footer="0.31496062992125984"/>
  <pageSetup paperSize="9" firstPageNumber="123" orientation="portrait" useFirstPageNumber="1" r:id="rId1"/>
  <headerFooter>
    <oddHeader>&amp;R&amp;16&amp;P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775"/>
  <sheetViews>
    <sheetView view="pageBreakPreview" topLeftCell="A762" zoomScale="150" zoomScaleNormal="150" zoomScaleSheetLayoutView="150" workbookViewId="0">
      <selection activeCell="A51" sqref="A51"/>
    </sheetView>
  </sheetViews>
  <sheetFormatPr defaultRowHeight="23.25"/>
  <cols>
    <col min="1" max="7" width="9.140625" style="57"/>
    <col min="8" max="8" width="17.42578125" style="57" customWidth="1"/>
    <col min="9" max="9" width="14.140625" style="57" customWidth="1"/>
    <col min="10" max="16384" width="9.140625" style="57"/>
  </cols>
  <sheetData>
    <row r="1" spans="1:12" s="396" customFormat="1">
      <c r="A1" s="400" t="s">
        <v>62</v>
      </c>
      <c r="G1" s="395" t="s">
        <v>1</v>
      </c>
      <c r="H1" s="401">
        <f>SUM(H2,H446)</f>
        <v>5402450</v>
      </c>
      <c r="I1" s="398" t="s">
        <v>30</v>
      </c>
      <c r="L1" s="397"/>
    </row>
    <row r="2" spans="1:12" s="396" customFormat="1">
      <c r="A2" s="400" t="s">
        <v>81</v>
      </c>
      <c r="G2" s="395" t="s">
        <v>1</v>
      </c>
      <c r="H2" s="401">
        <f>SUM(H3,H88)</f>
        <v>4885750</v>
      </c>
      <c r="I2" s="398" t="s">
        <v>30</v>
      </c>
      <c r="L2" s="397"/>
    </row>
    <row r="3" spans="1:12" s="396" customFormat="1">
      <c r="A3" s="400" t="s">
        <v>54</v>
      </c>
      <c r="G3" s="395" t="s">
        <v>1</v>
      </c>
      <c r="H3" s="401">
        <f>SUM(H5)</f>
        <v>1931580</v>
      </c>
      <c r="I3" s="398" t="s">
        <v>30</v>
      </c>
      <c r="L3" s="397"/>
    </row>
    <row r="4" spans="1:12" s="396" customFormat="1">
      <c r="A4" s="400" t="s">
        <v>389</v>
      </c>
      <c r="G4" s="395"/>
      <c r="H4" s="401"/>
      <c r="I4" s="398"/>
      <c r="L4" s="397"/>
    </row>
    <row r="5" spans="1:12" s="400" customFormat="1" ht="21.75">
      <c r="A5" s="400" t="s">
        <v>96</v>
      </c>
      <c r="G5" s="395" t="s">
        <v>1</v>
      </c>
      <c r="H5" s="401">
        <f>SUM(H6,H26,H43,H52,H62)</f>
        <v>1931580</v>
      </c>
      <c r="I5" s="398" t="s">
        <v>97</v>
      </c>
      <c r="L5" s="401"/>
    </row>
    <row r="6" spans="1:12" s="396" customFormat="1">
      <c r="A6" s="400" t="s">
        <v>2273</v>
      </c>
      <c r="G6" s="395" t="s">
        <v>28</v>
      </c>
      <c r="H6" s="401">
        <f>SUM([5]แผนงานสาธารณสุข!$E$16)</f>
        <v>1507920</v>
      </c>
      <c r="I6" s="398" t="s">
        <v>97</v>
      </c>
      <c r="L6" s="397"/>
    </row>
    <row r="7" spans="1:12" s="396" customFormat="1" ht="23.25" customHeight="1">
      <c r="A7" s="598" t="s">
        <v>2272</v>
      </c>
      <c r="F7" s="406"/>
      <c r="G7" s="397"/>
      <c r="H7" s="402"/>
      <c r="I7" s="402"/>
      <c r="L7" s="397"/>
    </row>
    <row r="8" spans="1:12" s="396" customFormat="1">
      <c r="A8" s="598" t="s">
        <v>1885</v>
      </c>
      <c r="E8" s="892"/>
      <c r="F8" s="406"/>
      <c r="G8" s="397"/>
      <c r="H8" s="402"/>
      <c r="I8" s="402"/>
      <c r="L8" s="397"/>
    </row>
    <row r="9" spans="1:12" s="396" customFormat="1">
      <c r="A9" s="598"/>
      <c r="B9" s="396" t="s">
        <v>956</v>
      </c>
      <c r="E9" s="892"/>
      <c r="F9" s="406"/>
      <c r="G9" s="397"/>
      <c r="H9" s="402"/>
      <c r="I9" s="402"/>
      <c r="L9" s="397"/>
    </row>
    <row r="10" spans="1:12" s="396" customFormat="1">
      <c r="A10" s="598"/>
      <c r="B10" s="396" t="s">
        <v>957</v>
      </c>
      <c r="E10" s="892"/>
      <c r="F10" s="406"/>
      <c r="G10" s="397"/>
      <c r="H10" s="402"/>
      <c r="I10" s="402"/>
      <c r="L10" s="397"/>
    </row>
    <row r="11" spans="1:12" s="396" customFormat="1">
      <c r="A11" s="598"/>
      <c r="B11" s="396" t="s">
        <v>958</v>
      </c>
      <c r="E11" s="892"/>
      <c r="F11" s="406"/>
      <c r="G11" s="397"/>
      <c r="H11" s="402"/>
      <c r="I11" s="402"/>
      <c r="L11" s="397"/>
    </row>
    <row r="12" spans="1:12" s="396" customFormat="1">
      <c r="A12" s="598"/>
      <c r="B12" s="396" t="s">
        <v>959</v>
      </c>
      <c r="E12" s="892"/>
      <c r="F12" s="406"/>
      <c r="G12" s="397"/>
      <c r="H12" s="402"/>
      <c r="I12" s="402"/>
      <c r="L12" s="397"/>
    </row>
    <row r="13" spans="1:12" s="396" customFormat="1">
      <c r="A13" s="598"/>
      <c r="B13" s="396" t="s">
        <v>960</v>
      </c>
      <c r="E13" s="892"/>
      <c r="F13" s="406"/>
      <c r="G13" s="397"/>
      <c r="H13" s="402"/>
      <c r="I13" s="402"/>
      <c r="L13" s="397"/>
    </row>
    <row r="14" spans="1:12" s="422" customFormat="1" ht="21.75">
      <c r="A14" s="422" t="s">
        <v>1493</v>
      </c>
      <c r="E14" s="872"/>
      <c r="F14" s="872"/>
      <c r="G14" s="876"/>
      <c r="H14" s="879"/>
      <c r="I14" s="879"/>
      <c r="L14" s="876"/>
    </row>
    <row r="15" spans="1:12" s="396" customFormat="1" ht="18.75" customHeight="1">
      <c r="A15" s="598"/>
      <c r="B15" s="598" t="s">
        <v>1407</v>
      </c>
      <c r="E15" s="919"/>
      <c r="F15" s="406"/>
      <c r="G15" s="397"/>
      <c r="H15" s="402"/>
      <c r="I15" s="402"/>
      <c r="L15" s="397"/>
    </row>
    <row r="16" spans="1:12" s="396" customFormat="1" ht="19.5" customHeight="1">
      <c r="A16" s="598"/>
      <c r="B16" s="598" t="s">
        <v>1408</v>
      </c>
      <c r="E16" s="919"/>
      <c r="F16" s="406"/>
      <c r="G16" s="397"/>
      <c r="H16" s="402"/>
      <c r="I16" s="402"/>
      <c r="L16" s="397"/>
    </row>
    <row r="17" spans="1:12" s="396" customFormat="1" ht="19.5" customHeight="1">
      <c r="A17" s="598"/>
      <c r="B17" s="599" t="s">
        <v>2207</v>
      </c>
      <c r="E17" s="919"/>
      <c r="F17" s="406"/>
      <c r="G17" s="397"/>
      <c r="H17" s="402"/>
      <c r="I17" s="402"/>
      <c r="L17" s="397"/>
    </row>
    <row r="18" spans="1:12" s="396" customFormat="1" ht="19.5" customHeight="1">
      <c r="A18" s="598" t="s">
        <v>2208</v>
      </c>
      <c r="E18" s="919"/>
      <c r="F18" s="406"/>
      <c r="G18" s="397"/>
      <c r="H18" s="402"/>
      <c r="I18" s="402"/>
      <c r="L18" s="397"/>
    </row>
    <row r="19" spans="1:12" s="396" customFormat="1" ht="19.5" customHeight="1">
      <c r="A19" s="598"/>
      <c r="B19" s="699" t="s">
        <v>1774</v>
      </c>
      <c r="E19" s="919"/>
      <c r="F19" s="406"/>
      <c r="G19" s="397"/>
      <c r="H19" s="402"/>
      <c r="I19" s="402"/>
      <c r="L19" s="397"/>
    </row>
    <row r="20" spans="1:12" s="396" customFormat="1" ht="19.5" customHeight="1">
      <c r="A20" s="598" t="s">
        <v>1775</v>
      </c>
      <c r="E20" s="919"/>
      <c r="F20" s="406"/>
      <c r="G20" s="397"/>
      <c r="H20" s="402"/>
      <c r="I20" s="402"/>
      <c r="L20" s="397"/>
    </row>
    <row r="21" spans="1:12" s="396" customFormat="1" ht="19.5" customHeight="1">
      <c r="A21" s="598" t="s">
        <v>1776</v>
      </c>
      <c r="E21" s="919"/>
      <c r="F21" s="406"/>
      <c r="G21" s="397"/>
      <c r="H21" s="402"/>
      <c r="I21" s="402"/>
      <c r="L21" s="397"/>
    </row>
    <row r="22" spans="1:12" s="396" customFormat="1" ht="19.5" customHeight="1">
      <c r="A22" s="598" t="s">
        <v>1777</v>
      </c>
      <c r="E22" s="919"/>
      <c r="F22" s="406"/>
      <c r="G22" s="397"/>
      <c r="H22" s="402"/>
      <c r="I22" s="402"/>
      <c r="L22" s="397"/>
    </row>
    <row r="23" spans="1:12" s="396" customFormat="1" ht="19.5" customHeight="1">
      <c r="A23" s="598"/>
      <c r="B23" s="699" t="s">
        <v>2209</v>
      </c>
      <c r="E23" s="919"/>
      <c r="F23" s="406"/>
      <c r="G23" s="397"/>
      <c r="H23" s="402"/>
      <c r="I23" s="402"/>
      <c r="L23" s="397"/>
    </row>
    <row r="24" spans="1:12" s="396" customFormat="1" ht="19.5" customHeight="1">
      <c r="A24" s="598" t="s">
        <v>2189</v>
      </c>
      <c r="E24" s="919"/>
      <c r="F24" s="406"/>
      <c r="G24" s="397"/>
      <c r="H24" s="402"/>
      <c r="I24" s="402"/>
      <c r="L24" s="397"/>
    </row>
    <row r="25" spans="1:12" s="396" customFormat="1" ht="19.5" customHeight="1">
      <c r="A25" s="598" t="s">
        <v>2190</v>
      </c>
      <c r="E25" s="919"/>
      <c r="F25" s="406"/>
      <c r="G25" s="397"/>
      <c r="H25" s="402"/>
      <c r="I25" s="402"/>
      <c r="L25" s="397"/>
    </row>
    <row r="26" spans="1:12" s="63" customFormat="1" ht="21" customHeight="1">
      <c r="A26" s="590" t="s">
        <v>2274</v>
      </c>
      <c r="B26" s="404"/>
      <c r="C26" s="405"/>
      <c r="D26" s="401"/>
      <c r="E26" s="401"/>
      <c r="F26" s="404"/>
      <c r="G26" s="417" t="s">
        <v>28</v>
      </c>
      <c r="H26" s="401">
        <f>SUM([2]แผนงานสาธารณสุข!$E$20)</f>
        <v>60000</v>
      </c>
      <c r="I26" s="404" t="s">
        <v>30</v>
      </c>
    </row>
    <row r="27" spans="1:12" s="396" customFormat="1" ht="21" customHeight="1">
      <c r="A27" s="598" t="s">
        <v>1412</v>
      </c>
      <c r="G27" s="850"/>
      <c r="H27" s="397"/>
      <c r="I27" s="402"/>
      <c r="L27" s="397"/>
    </row>
    <row r="28" spans="1:12" s="63" customFormat="1" ht="21.75" customHeight="1">
      <c r="B28" s="520" t="s">
        <v>1886</v>
      </c>
      <c r="E28" s="410"/>
      <c r="F28" s="397"/>
      <c r="G28" s="411"/>
      <c r="H28" s="521"/>
      <c r="I28" s="520"/>
    </row>
    <row r="29" spans="1:12" s="63" customFormat="1" ht="19.5" customHeight="1">
      <c r="B29" s="520"/>
      <c r="E29" s="410"/>
      <c r="F29" s="397"/>
      <c r="G29" s="411" t="s">
        <v>1413</v>
      </c>
      <c r="H29" s="521">
        <v>42000</v>
      </c>
      <c r="I29" s="520" t="s">
        <v>30</v>
      </c>
    </row>
    <row r="30" spans="1:12" s="63" customFormat="1" ht="21" customHeight="1">
      <c r="B30" s="762" t="s">
        <v>1887</v>
      </c>
      <c r="C30" s="423"/>
      <c r="D30" s="688"/>
      <c r="E30" s="689"/>
      <c r="F30" s="423"/>
      <c r="G30" s="763"/>
      <c r="H30" s="522"/>
      <c r="I30" s="762"/>
    </row>
    <row r="31" spans="1:12" s="63" customFormat="1" ht="21" customHeight="1">
      <c r="B31" s="762"/>
      <c r="C31" s="423"/>
      <c r="D31" s="688"/>
      <c r="E31" s="689"/>
      <c r="F31" s="423"/>
      <c r="G31" s="763" t="s">
        <v>1413</v>
      </c>
      <c r="H31" s="522">
        <v>18000</v>
      </c>
      <c r="I31" s="762" t="s">
        <v>30</v>
      </c>
    </row>
    <row r="32" spans="1:12" s="422" customFormat="1" ht="21" customHeight="1">
      <c r="A32" s="600" t="s">
        <v>1493</v>
      </c>
      <c r="B32" s="907"/>
      <c r="D32" s="872"/>
      <c r="E32" s="876"/>
      <c r="G32" s="908"/>
      <c r="H32" s="909"/>
      <c r="I32" s="907"/>
    </row>
    <row r="33" spans="1:12" s="63" customFormat="1" ht="21" customHeight="1">
      <c r="B33" s="762" t="s">
        <v>1415</v>
      </c>
      <c r="C33" s="423"/>
      <c r="D33" s="688"/>
      <c r="E33" s="689"/>
      <c r="F33" s="423"/>
      <c r="G33" s="763"/>
      <c r="H33" s="522"/>
      <c r="I33" s="762"/>
    </row>
    <row r="34" spans="1:12" s="396" customFormat="1" ht="18.75" customHeight="1">
      <c r="A34" s="598"/>
      <c r="B34" s="598" t="s">
        <v>1416</v>
      </c>
      <c r="E34" s="892"/>
      <c r="F34" s="406"/>
      <c r="G34" s="397"/>
      <c r="H34" s="402"/>
      <c r="I34" s="402"/>
      <c r="L34" s="397"/>
    </row>
    <row r="35" spans="1:12" s="396" customFormat="1" ht="18.75" customHeight="1">
      <c r="A35" s="598"/>
      <c r="B35" s="598" t="s">
        <v>1417</v>
      </c>
      <c r="E35" s="892"/>
      <c r="F35" s="406"/>
      <c r="G35" s="397"/>
      <c r="H35" s="402"/>
      <c r="I35" s="402"/>
      <c r="L35" s="397"/>
    </row>
    <row r="36" spans="1:12" s="396" customFormat="1" ht="19.5" customHeight="1">
      <c r="A36" s="598"/>
      <c r="B36" s="598" t="s">
        <v>1418</v>
      </c>
      <c r="E36" s="892"/>
      <c r="F36" s="406"/>
      <c r="G36" s="397"/>
      <c r="H36" s="402"/>
      <c r="I36" s="402"/>
      <c r="L36" s="397"/>
    </row>
    <row r="37" spans="1:12" s="396" customFormat="1" ht="18.75" customHeight="1">
      <c r="A37" s="598"/>
      <c r="B37" s="598" t="s">
        <v>2275</v>
      </c>
      <c r="E37" s="892"/>
      <c r="F37" s="406"/>
      <c r="G37" s="397"/>
      <c r="H37" s="402"/>
      <c r="I37" s="402"/>
      <c r="L37" s="397"/>
    </row>
    <row r="38" spans="1:12" s="396" customFormat="1" ht="18.75" customHeight="1">
      <c r="A38" s="598" t="s">
        <v>2276</v>
      </c>
      <c r="B38" s="598"/>
      <c r="E38" s="892"/>
      <c r="F38" s="406"/>
      <c r="G38" s="397"/>
      <c r="H38" s="402"/>
      <c r="I38" s="402"/>
      <c r="L38" s="397"/>
    </row>
    <row r="39" spans="1:12" s="396" customFormat="1" ht="18.75" customHeight="1">
      <c r="A39" s="598"/>
      <c r="B39" s="598" t="s">
        <v>2277</v>
      </c>
      <c r="E39" s="892"/>
      <c r="F39" s="406"/>
      <c r="G39" s="397"/>
      <c r="H39" s="402"/>
      <c r="I39" s="402"/>
      <c r="L39" s="397"/>
    </row>
    <row r="40" spans="1:12" s="396" customFormat="1" ht="18.75" customHeight="1">
      <c r="A40" s="598" t="s">
        <v>2278</v>
      </c>
      <c r="B40" s="598"/>
      <c r="E40" s="892"/>
      <c r="F40" s="406"/>
      <c r="G40" s="397"/>
      <c r="H40" s="402"/>
      <c r="I40" s="402"/>
      <c r="L40" s="397"/>
    </row>
    <row r="41" spans="1:12" s="396" customFormat="1" ht="18.75" customHeight="1">
      <c r="A41" s="598"/>
      <c r="B41" s="598" t="s">
        <v>2601</v>
      </c>
      <c r="E41" s="892"/>
      <c r="F41" s="406"/>
      <c r="G41" s="397"/>
      <c r="H41" s="402"/>
      <c r="I41" s="402"/>
      <c r="L41" s="397"/>
    </row>
    <row r="42" spans="1:12" s="63" customFormat="1" ht="21" customHeight="1">
      <c r="A42" s="589" t="s">
        <v>2602</v>
      </c>
      <c r="D42" s="410"/>
      <c r="E42" s="397"/>
      <c r="G42" s="397"/>
    </row>
    <row r="43" spans="1:12" s="63" customFormat="1" ht="21" customHeight="1">
      <c r="A43" s="590" t="s">
        <v>2279</v>
      </c>
      <c r="B43" s="404"/>
      <c r="C43" s="404"/>
      <c r="E43" s="397"/>
      <c r="G43" s="417" t="s">
        <v>1</v>
      </c>
      <c r="H43" s="401">
        <f>SUM([5]แผนงานสาธารณสุข!$E$23)</f>
        <v>203520</v>
      </c>
      <c r="I43" s="404" t="s">
        <v>30</v>
      </c>
    </row>
    <row r="44" spans="1:12">
      <c r="A44" s="57" t="s">
        <v>1712</v>
      </c>
      <c r="F44" s="56"/>
    </row>
    <row r="45" spans="1:12">
      <c r="A45" s="57" t="s">
        <v>1888</v>
      </c>
      <c r="F45" s="56"/>
    </row>
    <row r="46" spans="1:12">
      <c r="B46" s="57" t="s">
        <v>1714</v>
      </c>
      <c r="F46" s="56"/>
    </row>
    <row r="47" spans="1:12" s="422" customFormat="1" ht="21.75">
      <c r="A47" s="422" t="s">
        <v>2192</v>
      </c>
      <c r="E47" s="872"/>
      <c r="F47" s="872"/>
      <c r="G47" s="876"/>
      <c r="H47" s="879"/>
      <c r="I47" s="879"/>
      <c r="L47" s="876"/>
    </row>
    <row r="48" spans="1:12" s="396" customFormat="1" ht="23.25" customHeight="1">
      <c r="A48" s="598"/>
      <c r="B48" s="699" t="s">
        <v>1407</v>
      </c>
      <c r="E48" s="919"/>
      <c r="F48" s="406"/>
      <c r="G48" s="397"/>
      <c r="H48" s="402"/>
      <c r="I48" s="402"/>
      <c r="L48" s="397"/>
    </row>
    <row r="49" spans="1:12" s="396" customFormat="1" ht="24.75" customHeight="1">
      <c r="A49" s="598"/>
      <c r="B49" s="699" t="s">
        <v>1408</v>
      </c>
      <c r="E49" s="919"/>
      <c r="F49" s="406"/>
      <c r="G49" s="397"/>
      <c r="H49" s="402"/>
      <c r="I49" s="402"/>
      <c r="L49" s="397"/>
    </row>
    <row r="50" spans="1:12" s="396" customFormat="1" ht="24" customHeight="1">
      <c r="A50" s="598"/>
      <c r="B50" s="699" t="s">
        <v>2182</v>
      </c>
      <c r="E50" s="919"/>
      <c r="F50" s="406"/>
      <c r="G50" s="397"/>
      <c r="H50" s="402"/>
      <c r="I50" s="402"/>
      <c r="L50" s="397"/>
    </row>
    <row r="51" spans="1:12" s="396" customFormat="1" ht="24.75" customHeight="1">
      <c r="A51" s="910" t="s">
        <v>2183</v>
      </c>
      <c r="B51" s="598"/>
      <c r="E51" s="965"/>
      <c r="F51" s="406"/>
      <c r="G51" s="397"/>
      <c r="H51" s="402"/>
      <c r="I51" s="402"/>
      <c r="L51" s="397"/>
    </row>
    <row r="52" spans="1:12" s="404" customFormat="1" ht="23.25" customHeight="1">
      <c r="A52" s="404" t="s">
        <v>2139</v>
      </c>
      <c r="E52" s="405"/>
      <c r="F52" s="401"/>
      <c r="G52" s="405" t="s">
        <v>28</v>
      </c>
      <c r="H52" s="401">
        <f>SUM([5]แผนงานสาธารณสุข!$E$27)</f>
        <v>150240</v>
      </c>
      <c r="I52" s="404" t="s">
        <v>30</v>
      </c>
    </row>
    <row r="53" spans="1:12" s="396" customFormat="1" ht="21.75" customHeight="1">
      <c r="A53" s="599" t="s">
        <v>1890</v>
      </c>
      <c r="G53" s="406"/>
      <c r="H53" s="397"/>
      <c r="I53" s="402"/>
      <c r="L53" s="397"/>
    </row>
    <row r="54" spans="1:12" s="396" customFormat="1" ht="21.75" customHeight="1">
      <c r="A54" s="599"/>
      <c r="B54" s="699" t="s">
        <v>1941</v>
      </c>
      <c r="G54" s="406"/>
      <c r="H54" s="397"/>
      <c r="I54" s="402"/>
      <c r="L54" s="397"/>
    </row>
    <row r="55" spans="1:12" s="422" customFormat="1" ht="21.75" customHeight="1">
      <c r="A55" s="873" t="s">
        <v>1492</v>
      </c>
      <c r="G55" s="872"/>
      <c r="H55" s="876"/>
      <c r="I55" s="879"/>
      <c r="L55" s="876"/>
    </row>
    <row r="56" spans="1:12" s="396" customFormat="1" ht="23.25" customHeight="1">
      <c r="A56" s="598"/>
      <c r="B56" s="699" t="s">
        <v>1407</v>
      </c>
      <c r="E56" s="919"/>
      <c r="F56" s="406"/>
      <c r="G56" s="397"/>
      <c r="H56" s="402"/>
      <c r="I56" s="402"/>
      <c r="L56" s="397"/>
    </row>
    <row r="57" spans="1:12" s="396" customFormat="1" ht="19.5" customHeight="1">
      <c r="A57" s="598"/>
      <c r="B57" s="598" t="s">
        <v>1408</v>
      </c>
      <c r="E57" s="892"/>
      <c r="F57" s="406"/>
      <c r="G57" s="397"/>
      <c r="H57" s="402"/>
      <c r="I57" s="402"/>
      <c r="L57" s="397"/>
    </row>
    <row r="58" spans="1:12" s="396" customFormat="1" ht="19.5" customHeight="1">
      <c r="A58" s="598"/>
      <c r="B58" s="598" t="s">
        <v>2214</v>
      </c>
      <c r="E58" s="919"/>
      <c r="F58" s="406"/>
      <c r="G58" s="397"/>
      <c r="H58" s="402"/>
      <c r="I58" s="402"/>
      <c r="L58" s="397"/>
    </row>
    <row r="59" spans="1:12" s="396" customFormat="1" ht="19.5" customHeight="1">
      <c r="A59" s="598" t="s">
        <v>2215</v>
      </c>
      <c r="B59" s="598"/>
      <c r="E59" s="919"/>
      <c r="F59" s="406"/>
      <c r="G59" s="397"/>
      <c r="H59" s="402"/>
      <c r="I59" s="402"/>
      <c r="L59" s="397"/>
    </row>
    <row r="60" spans="1:12" s="63" customFormat="1" ht="21" customHeight="1">
      <c r="A60" s="589"/>
      <c r="B60" s="520" t="s">
        <v>1901</v>
      </c>
      <c r="E60" s="397"/>
      <c r="G60" s="412"/>
      <c r="H60" s="397"/>
    </row>
    <row r="61" spans="1:12" s="63" customFormat="1" ht="21" customHeight="1">
      <c r="A61" s="520" t="s">
        <v>1786</v>
      </c>
      <c r="B61" s="589"/>
      <c r="E61" s="397"/>
      <c r="G61" s="412"/>
      <c r="H61" s="397"/>
    </row>
    <row r="62" spans="1:12" s="404" customFormat="1" ht="23.25" customHeight="1">
      <c r="A62" s="404" t="s">
        <v>2141</v>
      </c>
      <c r="E62" s="405"/>
      <c r="F62" s="401"/>
      <c r="G62" s="405" t="s">
        <v>28</v>
      </c>
      <c r="H62" s="401">
        <f>SUM([5]แผนงานสาธารณสุข!$E$31)</f>
        <v>9900</v>
      </c>
      <c r="I62" s="404" t="s">
        <v>30</v>
      </c>
    </row>
    <row r="63" spans="1:12">
      <c r="A63" s="57" t="s">
        <v>2280</v>
      </c>
      <c r="F63" s="56"/>
      <c r="G63" s="578"/>
      <c r="H63" s="56"/>
    </row>
    <row r="64" spans="1:12" s="396" customFormat="1" ht="21.75" customHeight="1">
      <c r="A64" s="599"/>
      <c r="B64" s="699" t="s">
        <v>1941</v>
      </c>
      <c r="G64" s="406"/>
      <c r="H64" s="397"/>
      <c r="I64" s="402"/>
      <c r="L64" s="397"/>
    </row>
    <row r="65" spans="1:12" s="422" customFormat="1" ht="21.75" customHeight="1">
      <c r="A65" s="873" t="s">
        <v>1491</v>
      </c>
      <c r="G65" s="872"/>
      <c r="H65" s="876"/>
      <c r="I65" s="879"/>
      <c r="L65" s="876"/>
    </row>
    <row r="66" spans="1:12" s="396" customFormat="1" ht="23.25" customHeight="1">
      <c r="A66" s="598"/>
      <c r="B66" s="699" t="s">
        <v>1407</v>
      </c>
      <c r="E66" s="919"/>
      <c r="F66" s="406"/>
      <c r="G66" s="397"/>
      <c r="H66" s="402"/>
      <c r="I66" s="402"/>
      <c r="L66" s="397"/>
    </row>
    <row r="67" spans="1:12" s="396" customFormat="1" ht="19.5" customHeight="1">
      <c r="A67" s="598"/>
      <c r="B67" s="598" t="s">
        <v>1408</v>
      </c>
      <c r="E67" s="892"/>
      <c r="F67" s="406"/>
      <c r="G67" s="397"/>
      <c r="H67" s="402"/>
      <c r="I67" s="402"/>
      <c r="L67" s="397"/>
    </row>
    <row r="68" spans="1:12" s="396" customFormat="1" ht="19.5" customHeight="1">
      <c r="A68" s="598"/>
      <c r="B68" s="598" t="s">
        <v>2220</v>
      </c>
      <c r="E68" s="919"/>
      <c r="F68" s="406"/>
      <c r="G68" s="397"/>
      <c r="H68" s="402"/>
      <c r="I68" s="402"/>
      <c r="L68" s="397"/>
    </row>
    <row r="69" spans="1:12" s="396" customFormat="1" ht="19.5" customHeight="1">
      <c r="A69" s="598" t="s">
        <v>2221</v>
      </c>
      <c r="B69" s="598"/>
      <c r="E69" s="919"/>
      <c r="F69" s="406"/>
      <c r="G69" s="397"/>
      <c r="H69" s="402"/>
      <c r="I69" s="402"/>
      <c r="L69" s="397"/>
    </row>
    <row r="70" spans="1:12" s="396" customFormat="1" ht="19.5" customHeight="1">
      <c r="A70" s="598" t="s">
        <v>2222</v>
      </c>
      <c r="B70" s="598"/>
      <c r="E70" s="919"/>
      <c r="F70" s="406"/>
      <c r="G70" s="397"/>
      <c r="H70" s="402"/>
      <c r="I70" s="402"/>
      <c r="L70" s="397"/>
    </row>
    <row r="71" spans="1:12" s="396" customFormat="1" ht="6" customHeight="1">
      <c r="A71" s="598"/>
      <c r="B71" s="598"/>
      <c r="E71" s="919"/>
      <c r="F71" s="406"/>
      <c r="G71" s="397"/>
      <c r="H71" s="402"/>
      <c r="I71" s="402"/>
      <c r="L71" s="397"/>
    </row>
    <row r="72" spans="1:12" s="396" customFormat="1" ht="6" customHeight="1">
      <c r="A72" s="598"/>
      <c r="B72" s="598"/>
      <c r="E72" s="920"/>
      <c r="F72" s="406"/>
      <c r="G72" s="397"/>
      <c r="H72" s="402"/>
      <c r="I72" s="402"/>
      <c r="L72" s="397"/>
    </row>
    <row r="73" spans="1:12" s="396" customFormat="1" ht="6" customHeight="1">
      <c r="A73" s="598"/>
      <c r="B73" s="598"/>
      <c r="E73" s="920"/>
      <c r="F73" s="406"/>
      <c r="G73" s="397"/>
      <c r="H73" s="402"/>
      <c r="I73" s="402"/>
      <c r="L73" s="397"/>
    </row>
    <row r="74" spans="1:12" s="396" customFormat="1" ht="6" customHeight="1">
      <c r="A74" s="598"/>
      <c r="B74" s="598"/>
      <c r="E74" s="920"/>
      <c r="F74" s="406"/>
      <c r="G74" s="397"/>
      <c r="H74" s="402"/>
      <c r="I74" s="402"/>
      <c r="L74" s="397"/>
    </row>
    <row r="75" spans="1:12" s="396" customFormat="1" ht="6" customHeight="1">
      <c r="A75" s="598"/>
      <c r="B75" s="598"/>
      <c r="E75" s="920"/>
      <c r="F75" s="406"/>
      <c r="G75" s="397"/>
      <c r="H75" s="402"/>
      <c r="I75" s="402"/>
      <c r="L75" s="397"/>
    </row>
    <row r="76" spans="1:12" s="396" customFormat="1" ht="6" customHeight="1">
      <c r="A76" s="598"/>
      <c r="B76" s="598"/>
      <c r="E76" s="920"/>
      <c r="F76" s="406"/>
      <c r="G76" s="397"/>
      <c r="H76" s="402"/>
      <c r="I76" s="402"/>
      <c r="L76" s="397"/>
    </row>
    <row r="77" spans="1:12" s="396" customFormat="1" ht="6" customHeight="1">
      <c r="A77" s="598"/>
      <c r="B77" s="598"/>
      <c r="E77" s="920"/>
      <c r="F77" s="406"/>
      <c r="G77" s="397"/>
      <c r="H77" s="402"/>
      <c r="I77" s="402"/>
      <c r="L77" s="397"/>
    </row>
    <row r="78" spans="1:12" s="396" customFormat="1" ht="6" customHeight="1">
      <c r="A78" s="598"/>
      <c r="B78" s="598"/>
      <c r="E78" s="920"/>
      <c r="F78" s="406"/>
      <c r="G78" s="397"/>
      <c r="H78" s="402"/>
      <c r="I78" s="402"/>
      <c r="L78" s="397"/>
    </row>
    <row r="79" spans="1:12" s="396" customFormat="1" ht="6" customHeight="1">
      <c r="A79" s="598"/>
      <c r="B79" s="598"/>
      <c r="E79" s="920"/>
      <c r="F79" s="406"/>
      <c r="G79" s="397"/>
      <c r="H79" s="402"/>
      <c r="I79" s="402"/>
      <c r="L79" s="397"/>
    </row>
    <row r="80" spans="1:12" s="396" customFormat="1" ht="6" customHeight="1">
      <c r="A80" s="598"/>
      <c r="B80" s="598"/>
      <c r="E80" s="920"/>
      <c r="F80" s="406"/>
      <c r="G80" s="397"/>
      <c r="H80" s="402"/>
      <c r="I80" s="402"/>
      <c r="L80" s="397"/>
    </row>
    <row r="81" spans="1:12" s="396" customFormat="1" ht="6" customHeight="1">
      <c r="A81" s="598"/>
      <c r="B81" s="598"/>
      <c r="E81" s="920"/>
      <c r="F81" s="406"/>
      <c r="G81" s="397"/>
      <c r="H81" s="402"/>
      <c r="I81" s="402"/>
      <c r="L81" s="397"/>
    </row>
    <row r="82" spans="1:12" s="396" customFormat="1" ht="6" customHeight="1">
      <c r="A82" s="598"/>
      <c r="B82" s="598"/>
      <c r="E82" s="920"/>
      <c r="F82" s="406"/>
      <c r="G82" s="397"/>
      <c r="H82" s="402"/>
      <c r="I82" s="402"/>
      <c r="L82" s="397"/>
    </row>
    <row r="83" spans="1:12" s="396" customFormat="1" ht="6" customHeight="1">
      <c r="A83" s="598"/>
      <c r="B83" s="598"/>
      <c r="E83" s="920"/>
      <c r="F83" s="406"/>
      <c r="G83" s="397"/>
      <c r="H83" s="402"/>
      <c r="I83" s="402"/>
      <c r="L83" s="397"/>
    </row>
    <row r="84" spans="1:12" s="396" customFormat="1" ht="6" customHeight="1">
      <c r="A84" s="598"/>
      <c r="B84" s="598"/>
      <c r="E84" s="920"/>
      <c r="F84" s="406"/>
      <c r="G84" s="397"/>
      <c r="H84" s="402"/>
      <c r="I84" s="402"/>
      <c r="L84" s="397"/>
    </row>
    <row r="85" spans="1:12" s="396" customFormat="1" ht="6" customHeight="1">
      <c r="A85" s="598"/>
      <c r="B85" s="598"/>
      <c r="E85" s="920"/>
      <c r="F85" s="406"/>
      <c r="G85" s="397"/>
      <c r="H85" s="402"/>
      <c r="I85" s="402"/>
      <c r="L85" s="397"/>
    </row>
    <row r="86" spans="1:12" s="396" customFormat="1" ht="6" customHeight="1">
      <c r="A86" s="598"/>
      <c r="B86" s="598"/>
      <c r="E86" s="920"/>
      <c r="F86" s="406"/>
      <c r="G86" s="397"/>
      <c r="H86" s="402"/>
      <c r="I86" s="402"/>
      <c r="L86" s="397"/>
    </row>
    <row r="87" spans="1:12" s="396" customFormat="1" ht="6" customHeight="1">
      <c r="A87" s="598"/>
      <c r="B87" s="598"/>
      <c r="E87" s="920"/>
      <c r="F87" s="406"/>
      <c r="G87" s="397"/>
      <c r="H87" s="402"/>
      <c r="I87" s="402"/>
      <c r="L87" s="397"/>
    </row>
    <row r="88" spans="1:12" s="400" customFormat="1" ht="21.75">
      <c r="A88" s="400" t="s">
        <v>132</v>
      </c>
      <c r="G88" s="395" t="s">
        <v>1</v>
      </c>
      <c r="H88" s="401">
        <f>SUM(H90,H139,H208)</f>
        <v>2954170</v>
      </c>
      <c r="I88" s="398" t="s">
        <v>97</v>
      </c>
      <c r="L88" s="401"/>
    </row>
    <row r="89" spans="1:12" s="400" customFormat="1" ht="21.75">
      <c r="A89" s="400" t="s">
        <v>390</v>
      </c>
      <c r="G89" s="395"/>
      <c r="H89" s="401"/>
      <c r="I89" s="398"/>
      <c r="L89" s="401"/>
    </row>
    <row r="90" spans="1:12" s="400" customFormat="1" ht="21.75">
      <c r="A90" s="400" t="s">
        <v>3</v>
      </c>
      <c r="G90" s="395" t="s">
        <v>1</v>
      </c>
      <c r="H90" s="401">
        <f>SUM(H92,H108,H117,H126)</f>
        <v>232170</v>
      </c>
      <c r="I90" s="398" t="s">
        <v>97</v>
      </c>
      <c r="L90" s="401"/>
    </row>
    <row r="91" spans="1:12" s="400" customFormat="1" ht="21.75">
      <c r="A91" s="400" t="s">
        <v>2106</v>
      </c>
      <c r="G91" s="395"/>
      <c r="H91" s="401"/>
      <c r="I91" s="398"/>
      <c r="L91" s="401"/>
    </row>
    <row r="92" spans="1:12" s="400" customFormat="1" ht="21.75">
      <c r="B92" s="400" t="s">
        <v>2082</v>
      </c>
      <c r="G92" s="395" t="s">
        <v>28</v>
      </c>
      <c r="H92" s="401">
        <f>SUM('[5]โบนัส 62(0.5 เท่า)'!$G$97)</f>
        <v>77570</v>
      </c>
      <c r="I92" s="398" t="s">
        <v>30</v>
      </c>
      <c r="L92" s="401"/>
    </row>
    <row r="93" spans="1:12" s="400" customFormat="1" ht="22.5" customHeight="1">
      <c r="A93" s="589" t="s">
        <v>1716</v>
      </c>
      <c r="B93" s="63"/>
      <c r="C93" s="63"/>
      <c r="D93" s="63"/>
      <c r="E93" s="63"/>
      <c r="F93" s="397"/>
      <c r="G93" s="63"/>
      <c r="H93" s="397"/>
      <c r="I93" s="402"/>
      <c r="L93" s="401"/>
    </row>
    <row r="94" spans="1:12" s="400" customFormat="1" ht="21" customHeight="1">
      <c r="A94" s="590" t="s">
        <v>1489</v>
      </c>
      <c r="B94" s="404"/>
      <c r="C94" s="404"/>
      <c r="D94" s="404"/>
      <c r="E94" s="404"/>
      <c r="F94" s="401"/>
      <c r="G94" s="404"/>
      <c r="H94" s="401"/>
      <c r="I94" s="398"/>
      <c r="L94" s="401"/>
    </row>
    <row r="95" spans="1:12" s="400" customFormat="1" ht="18.75" customHeight="1">
      <c r="A95" s="589"/>
      <c r="B95" s="589" t="s">
        <v>2564</v>
      </c>
      <c r="C95" s="63"/>
      <c r="D95" s="63"/>
      <c r="E95" s="63"/>
      <c r="F95" s="397"/>
      <c r="G95" s="63"/>
      <c r="H95" s="401"/>
      <c r="I95" s="398"/>
      <c r="L95" s="401"/>
    </row>
    <row r="96" spans="1:12" s="400" customFormat="1" ht="21.75" customHeight="1">
      <c r="A96" s="589" t="s">
        <v>2565</v>
      </c>
      <c r="B96" s="63"/>
      <c r="C96" s="63"/>
      <c r="D96" s="63"/>
      <c r="E96" s="63"/>
      <c r="F96" s="397"/>
      <c r="G96" s="63"/>
      <c r="H96" s="401"/>
      <c r="I96" s="398"/>
      <c r="L96" s="401"/>
    </row>
    <row r="97" spans="1:12" s="400" customFormat="1" ht="21.75" customHeight="1">
      <c r="A97" s="589"/>
      <c r="B97" s="520" t="s">
        <v>1318</v>
      </c>
      <c r="C97" s="63"/>
      <c r="D97" s="63"/>
      <c r="E97" s="63"/>
      <c r="F97" s="397"/>
      <c r="G97" s="63"/>
      <c r="H97" s="401"/>
      <c r="I97" s="398"/>
      <c r="L97" s="401"/>
    </row>
    <row r="98" spans="1:12" s="400" customFormat="1" ht="21.75" customHeight="1">
      <c r="A98" s="589" t="s">
        <v>2603</v>
      </c>
      <c r="B98" s="63"/>
      <c r="C98" s="63"/>
      <c r="D98" s="63"/>
      <c r="E98" s="63"/>
      <c r="F98" s="397"/>
      <c r="G98" s="63"/>
      <c r="H98" s="401"/>
      <c r="I98" s="398"/>
      <c r="L98" s="401"/>
    </row>
    <row r="99" spans="1:12" s="400" customFormat="1" ht="21" customHeight="1">
      <c r="A99" s="589" t="s">
        <v>2565</v>
      </c>
      <c r="B99" s="63"/>
      <c r="C99" s="63"/>
      <c r="D99" s="63"/>
      <c r="E99" s="63"/>
      <c r="F99" s="397"/>
      <c r="G99" s="63"/>
      <c r="H99" s="401"/>
      <c r="I99" s="398"/>
      <c r="L99" s="401"/>
    </row>
    <row r="100" spans="1:12" s="400" customFormat="1" ht="19.5" customHeight="1">
      <c r="A100" s="589"/>
      <c r="B100" s="589" t="s">
        <v>1778</v>
      </c>
      <c r="C100" s="63"/>
      <c r="D100" s="63"/>
      <c r="E100" s="63"/>
      <c r="F100" s="397"/>
      <c r="G100" s="63"/>
      <c r="H100" s="401"/>
      <c r="I100" s="398"/>
      <c r="L100" s="401"/>
    </row>
    <row r="101" spans="1:12" s="400" customFormat="1" ht="21.75" customHeight="1">
      <c r="A101" s="589" t="s">
        <v>1321</v>
      </c>
      <c r="B101" s="63"/>
      <c r="C101" s="63"/>
      <c r="D101" s="63"/>
      <c r="E101" s="63"/>
      <c r="F101" s="397"/>
      <c r="G101" s="63"/>
      <c r="H101" s="401"/>
      <c r="I101" s="398"/>
      <c r="L101" s="401"/>
    </row>
    <row r="102" spans="1:12" s="400" customFormat="1" ht="21.75" customHeight="1">
      <c r="A102" s="589" t="s">
        <v>1323</v>
      </c>
      <c r="B102" s="63"/>
      <c r="C102" s="63"/>
      <c r="D102" s="63"/>
      <c r="E102" s="63"/>
      <c r="F102" s="397"/>
      <c r="G102" s="63"/>
      <c r="H102" s="401"/>
      <c r="I102" s="398"/>
      <c r="L102" s="401"/>
    </row>
    <row r="103" spans="1:12" s="400" customFormat="1" ht="21.75" customHeight="1">
      <c r="A103" s="589" t="s">
        <v>1322</v>
      </c>
      <c r="B103" s="63"/>
      <c r="C103" s="63"/>
      <c r="D103" s="63"/>
      <c r="E103" s="63"/>
      <c r="F103" s="397"/>
      <c r="G103" s="63"/>
      <c r="H103" s="401"/>
      <c r="I103" s="398"/>
      <c r="L103" s="401"/>
    </row>
    <row r="104" spans="1:12" s="400" customFormat="1" ht="21.75" customHeight="1">
      <c r="A104" s="589"/>
      <c r="B104" s="589" t="s">
        <v>2170</v>
      </c>
      <c r="C104" s="63"/>
      <c r="D104" s="63"/>
      <c r="E104" s="63"/>
      <c r="F104" s="397"/>
      <c r="G104" s="63"/>
      <c r="H104" s="401"/>
      <c r="I104" s="398"/>
      <c r="L104" s="401"/>
    </row>
    <row r="105" spans="1:12" s="400" customFormat="1" ht="21.75" customHeight="1">
      <c r="A105" s="589" t="s">
        <v>2171</v>
      </c>
      <c r="B105" s="63"/>
      <c r="C105" s="63"/>
      <c r="D105" s="63"/>
      <c r="E105" s="63"/>
      <c r="F105" s="397"/>
      <c r="G105" s="63"/>
      <c r="H105" s="401"/>
      <c r="I105" s="398"/>
      <c r="L105" s="401"/>
    </row>
    <row r="106" spans="1:12" s="400" customFormat="1" ht="19.5" customHeight="1">
      <c r="A106" s="589" t="s">
        <v>2281</v>
      </c>
      <c r="B106" s="63"/>
      <c r="C106" s="63"/>
      <c r="D106" s="63"/>
      <c r="E106" s="63"/>
      <c r="F106" s="397"/>
      <c r="G106" s="63"/>
      <c r="H106" s="401"/>
      <c r="I106" s="398"/>
      <c r="L106" s="401"/>
    </row>
    <row r="107" spans="1:12" s="400" customFormat="1" ht="19.5" customHeight="1">
      <c r="A107" s="592" t="s">
        <v>817</v>
      </c>
      <c r="B107" s="63"/>
      <c r="C107" s="63"/>
      <c r="D107" s="63"/>
      <c r="E107" s="63"/>
      <c r="F107" s="397"/>
      <c r="G107" s="63"/>
      <c r="H107" s="401"/>
      <c r="I107" s="398"/>
      <c r="L107" s="401"/>
    </row>
    <row r="108" spans="1:12" s="396" customFormat="1">
      <c r="A108" s="400" t="s">
        <v>2284</v>
      </c>
      <c r="E108" s="397"/>
      <c r="G108" s="417" t="s">
        <v>28</v>
      </c>
      <c r="H108" s="401">
        <v>10000</v>
      </c>
      <c r="I108" s="398" t="s">
        <v>30</v>
      </c>
      <c r="L108" s="397"/>
    </row>
    <row r="109" spans="1:12" s="63" customFormat="1" ht="21" customHeight="1">
      <c r="A109" s="589" t="s">
        <v>1184</v>
      </c>
      <c r="F109" s="397"/>
      <c r="H109" s="397"/>
    </row>
    <row r="110" spans="1:12" s="63" customFormat="1" ht="18.75" customHeight="1">
      <c r="A110" s="589" t="s">
        <v>1486</v>
      </c>
      <c r="F110" s="397"/>
      <c r="H110" s="397"/>
    </row>
    <row r="111" spans="1:12" s="404" customFormat="1" ht="18.75" customHeight="1">
      <c r="A111" s="590" t="s">
        <v>1487</v>
      </c>
      <c r="F111" s="401"/>
      <c r="H111" s="401"/>
    </row>
    <row r="112" spans="1:12" s="63" customFormat="1" ht="18.75" customHeight="1">
      <c r="A112" s="589"/>
      <c r="B112" s="589" t="s">
        <v>2282</v>
      </c>
      <c r="F112" s="397"/>
      <c r="H112" s="397"/>
    </row>
    <row r="113" spans="1:12" s="63" customFormat="1" ht="18.75" customHeight="1">
      <c r="A113" s="589" t="s">
        <v>2283</v>
      </c>
      <c r="F113" s="397"/>
      <c r="H113" s="397"/>
    </row>
    <row r="114" spans="1:12" s="63" customFormat="1" ht="18.75" customHeight="1">
      <c r="A114" s="589"/>
      <c r="B114" s="589" t="s">
        <v>2604</v>
      </c>
      <c r="F114" s="397"/>
      <c r="H114" s="397"/>
    </row>
    <row r="115" spans="1:12" s="63" customFormat="1" ht="18.75" customHeight="1">
      <c r="A115" s="589" t="s">
        <v>2605</v>
      </c>
      <c r="F115" s="397"/>
      <c r="H115" s="397"/>
    </row>
    <row r="116" spans="1:12" s="63" customFormat="1" ht="18.75" customHeight="1">
      <c r="A116" s="589" t="s">
        <v>2283</v>
      </c>
      <c r="F116" s="397"/>
      <c r="H116" s="397"/>
    </row>
    <row r="117" spans="1:12" s="591" customFormat="1" ht="20.25" customHeight="1">
      <c r="A117" s="591" t="s">
        <v>2285</v>
      </c>
      <c r="G117" s="637" t="s">
        <v>28</v>
      </c>
      <c r="H117" s="596">
        <f>SUM([2]ค่าเช่าบ้าน!$H$29)</f>
        <v>69600</v>
      </c>
      <c r="I117" s="601" t="s">
        <v>30</v>
      </c>
      <c r="L117" s="596"/>
    </row>
    <row r="118" spans="1:12" s="588" customFormat="1" ht="21.75" customHeight="1">
      <c r="A118" s="602" t="s">
        <v>1495</v>
      </c>
      <c r="F118" s="569"/>
      <c r="H118" s="569"/>
    </row>
    <row r="119" spans="1:12" s="879" customFormat="1" ht="21.75" customHeight="1">
      <c r="A119" s="873" t="s">
        <v>1496</v>
      </c>
      <c r="F119" s="911"/>
      <c r="H119" s="911"/>
    </row>
    <row r="120" spans="1:12" s="588" customFormat="1" ht="21.75" customHeight="1">
      <c r="A120" s="602"/>
      <c r="B120" s="588" t="s">
        <v>834</v>
      </c>
      <c r="F120" s="569"/>
      <c r="H120" s="569"/>
    </row>
    <row r="121" spans="1:12" s="588" customFormat="1" ht="21.75" customHeight="1">
      <c r="A121" s="602"/>
      <c r="B121" s="588" t="s">
        <v>835</v>
      </c>
      <c r="F121" s="569"/>
      <c r="H121" s="569"/>
    </row>
    <row r="122" spans="1:12" s="588" customFormat="1" ht="21.75" customHeight="1">
      <c r="A122" s="602"/>
      <c r="B122" s="588" t="s">
        <v>836</v>
      </c>
      <c r="F122" s="569"/>
      <c r="H122" s="569"/>
    </row>
    <row r="123" spans="1:12" s="588" customFormat="1" ht="21.75" customHeight="1">
      <c r="A123" s="602"/>
      <c r="B123" s="588" t="s">
        <v>1188</v>
      </c>
      <c r="F123" s="569"/>
      <c r="H123" s="569"/>
    </row>
    <row r="124" spans="1:12" s="588" customFormat="1" ht="21.75" customHeight="1">
      <c r="A124" s="602" t="s">
        <v>1189</v>
      </c>
      <c r="F124" s="569"/>
      <c r="H124" s="569"/>
    </row>
    <row r="125" spans="1:12" s="588" customFormat="1" ht="21.75" customHeight="1">
      <c r="A125" s="602"/>
      <c r="F125" s="569"/>
      <c r="H125" s="569"/>
    </row>
    <row r="126" spans="1:12" s="396" customFormat="1">
      <c r="A126" s="400" t="s">
        <v>2286</v>
      </c>
      <c r="G126" s="395" t="s">
        <v>28</v>
      </c>
      <c r="H126" s="401">
        <v>75000</v>
      </c>
      <c r="I126" s="398" t="s">
        <v>30</v>
      </c>
      <c r="L126" s="397"/>
    </row>
    <row r="127" spans="1:12" s="63" customFormat="1" ht="21.75" customHeight="1">
      <c r="A127" s="602" t="s">
        <v>1497</v>
      </c>
      <c r="F127" s="397"/>
      <c r="H127" s="397"/>
    </row>
    <row r="128" spans="1:12" s="422" customFormat="1" ht="23.25" customHeight="1">
      <c r="A128" s="422" t="s">
        <v>2114</v>
      </c>
      <c r="F128" s="876"/>
      <c r="H128" s="876"/>
    </row>
    <row r="129" spans="1:12" s="423" customFormat="1" ht="23.25" customHeight="1">
      <c r="B129" s="423" t="s">
        <v>1499</v>
      </c>
      <c r="F129" s="689"/>
      <c r="H129" s="689"/>
    </row>
    <row r="130" spans="1:12" s="423" customFormat="1" ht="23.25" customHeight="1">
      <c r="B130" s="423" t="s">
        <v>1500</v>
      </c>
      <c r="F130" s="689"/>
      <c r="H130" s="689"/>
    </row>
    <row r="131" spans="1:12" s="63" customFormat="1" ht="23.25" customHeight="1">
      <c r="B131" s="63" t="s">
        <v>1501</v>
      </c>
      <c r="F131" s="397"/>
      <c r="H131" s="397"/>
    </row>
    <row r="132" spans="1:12" s="63" customFormat="1" ht="23.25" customHeight="1">
      <c r="B132" s="63" t="s">
        <v>1502</v>
      </c>
      <c r="F132" s="397"/>
      <c r="H132" s="397"/>
    </row>
    <row r="133" spans="1:12" s="63" customFormat="1" ht="21" customHeight="1">
      <c r="A133" s="520" t="s">
        <v>837</v>
      </c>
      <c r="F133" s="397"/>
      <c r="H133" s="397"/>
    </row>
    <row r="134" spans="1:12" s="63" customFormat="1" ht="20.25" customHeight="1">
      <c r="B134" s="520" t="s">
        <v>2287</v>
      </c>
      <c r="F134" s="397"/>
      <c r="H134" s="397"/>
    </row>
    <row r="135" spans="1:12" s="63" customFormat="1" ht="19.5" customHeight="1">
      <c r="A135" s="520" t="s">
        <v>2288</v>
      </c>
      <c r="F135" s="397"/>
      <c r="H135" s="397"/>
    </row>
    <row r="136" spans="1:12" s="63" customFormat="1" ht="21.75" customHeight="1">
      <c r="B136" s="520" t="s">
        <v>2289</v>
      </c>
      <c r="F136" s="397"/>
      <c r="H136" s="397"/>
    </row>
    <row r="137" spans="1:12" s="63" customFormat="1" ht="21" customHeight="1">
      <c r="A137" s="520" t="s">
        <v>2290</v>
      </c>
      <c r="F137" s="397"/>
      <c r="H137" s="397"/>
    </row>
    <row r="138" spans="1:12" s="63" customFormat="1" ht="4.5" customHeight="1">
      <c r="F138" s="397"/>
      <c r="H138" s="397"/>
    </row>
    <row r="139" spans="1:12" s="396" customFormat="1">
      <c r="A139" s="400" t="s">
        <v>9</v>
      </c>
      <c r="G139" s="395" t="s">
        <v>1</v>
      </c>
      <c r="H139" s="401">
        <f>SUM(H140,H163,H176,H188)</f>
        <v>2312000</v>
      </c>
      <c r="I139" s="398" t="s">
        <v>97</v>
      </c>
      <c r="L139" s="397"/>
    </row>
    <row r="140" spans="1:12" s="396" customFormat="1">
      <c r="A140" s="398" t="s">
        <v>2115</v>
      </c>
      <c r="B140" s="400"/>
      <c r="C140" s="400"/>
      <c r="D140" s="400"/>
      <c r="E140" s="400"/>
      <c r="F140" s="400"/>
      <c r="G140" s="395" t="s">
        <v>1</v>
      </c>
      <c r="H140" s="401">
        <f>SUM(H141,H154)</f>
        <v>2082000</v>
      </c>
      <c r="I140" s="398" t="s">
        <v>30</v>
      </c>
      <c r="L140" s="397"/>
    </row>
    <row r="141" spans="1:12" s="396" customFormat="1" ht="26.25" customHeight="1">
      <c r="A141" s="402"/>
      <c r="B141" s="400" t="s">
        <v>407</v>
      </c>
      <c r="C141" s="400"/>
      <c r="D141" s="400"/>
      <c r="E141" s="400"/>
      <c r="F141" s="400"/>
      <c r="G141" s="395" t="s">
        <v>28</v>
      </c>
      <c r="H141" s="401">
        <v>30000</v>
      </c>
      <c r="I141" s="398" t="s">
        <v>30</v>
      </c>
      <c r="L141" s="397"/>
    </row>
    <row r="142" spans="1:12" s="598" customFormat="1" ht="20.25" customHeight="1">
      <c r="A142" s="599" t="s">
        <v>2116</v>
      </c>
      <c r="B142" s="591"/>
      <c r="C142" s="591"/>
      <c r="D142" s="591"/>
      <c r="E142" s="591"/>
      <c r="F142" s="591"/>
      <c r="G142" s="637"/>
      <c r="H142" s="596"/>
      <c r="I142" s="601"/>
      <c r="L142" s="595"/>
    </row>
    <row r="143" spans="1:12" s="598" customFormat="1" ht="20.25" customHeight="1">
      <c r="A143" s="599" t="s">
        <v>2117</v>
      </c>
      <c r="B143" s="591"/>
      <c r="C143" s="591"/>
      <c r="D143" s="591"/>
      <c r="E143" s="591"/>
      <c r="F143" s="591"/>
      <c r="G143" s="637"/>
      <c r="H143" s="596"/>
      <c r="I143" s="601"/>
      <c r="L143" s="595"/>
    </row>
    <row r="144" spans="1:12" s="598" customFormat="1" ht="20.25" customHeight="1">
      <c r="A144" s="599" t="s">
        <v>2118</v>
      </c>
      <c r="B144" s="591"/>
      <c r="C144" s="591"/>
      <c r="D144" s="591"/>
      <c r="E144" s="591"/>
      <c r="F144" s="591"/>
      <c r="G144" s="637"/>
      <c r="H144" s="596"/>
      <c r="I144" s="601"/>
      <c r="L144" s="595"/>
    </row>
    <row r="145" spans="1:12" s="589" customFormat="1" ht="21.75" customHeight="1">
      <c r="A145" s="589" t="s">
        <v>2291</v>
      </c>
      <c r="F145" s="595"/>
      <c r="H145" s="595"/>
    </row>
    <row r="146" spans="1:12" s="589" customFormat="1" ht="21.75" customHeight="1">
      <c r="A146" s="589" t="s">
        <v>2292</v>
      </c>
      <c r="F146" s="595"/>
      <c r="H146" s="595"/>
    </row>
    <row r="147" spans="1:12" s="600" customFormat="1" ht="21.75" customHeight="1">
      <c r="A147" s="600" t="s">
        <v>1511</v>
      </c>
      <c r="F147" s="912"/>
      <c r="H147" s="912"/>
    </row>
    <row r="148" spans="1:12" s="589" customFormat="1" ht="21.75" customHeight="1">
      <c r="B148" s="589" t="s">
        <v>1510</v>
      </c>
      <c r="F148" s="595"/>
      <c r="H148" s="595"/>
    </row>
    <row r="149" spans="1:12" s="418" customFormat="1" ht="24" customHeight="1">
      <c r="A149" s="63"/>
      <c r="B149" s="63" t="s">
        <v>846</v>
      </c>
      <c r="C149" s="63"/>
      <c r="D149" s="63"/>
      <c r="E149" s="405"/>
      <c r="F149" s="401"/>
      <c r="G149" s="404"/>
      <c r="H149" s="397"/>
      <c r="I149" s="63"/>
    </row>
    <row r="150" spans="1:12" s="589" customFormat="1" ht="21.75" customHeight="1">
      <c r="B150" s="589" t="s">
        <v>2293</v>
      </c>
      <c r="F150" s="595"/>
      <c r="H150" s="595"/>
    </row>
    <row r="151" spans="1:12" s="589" customFormat="1" ht="22.5" customHeight="1">
      <c r="A151" s="589" t="s">
        <v>1585</v>
      </c>
      <c r="F151" s="595"/>
      <c r="H151" s="595"/>
    </row>
    <row r="152" spans="1:12" s="589" customFormat="1" ht="21" customHeight="1">
      <c r="B152" s="589" t="s">
        <v>2294</v>
      </c>
      <c r="E152" s="595"/>
      <c r="H152" s="595"/>
    </row>
    <row r="153" spans="1:12" s="589" customFormat="1" ht="21" customHeight="1">
      <c r="A153" s="589" t="s">
        <v>2295</v>
      </c>
      <c r="E153" s="595"/>
      <c r="H153" s="595"/>
    </row>
    <row r="154" spans="1:12" s="396" customFormat="1">
      <c r="A154" s="400"/>
      <c r="B154" s="400" t="s">
        <v>408</v>
      </c>
      <c r="C154" s="400"/>
      <c r="D154" s="400"/>
      <c r="E154" s="400"/>
      <c r="F154" s="400"/>
      <c r="G154" s="395" t="s">
        <v>28</v>
      </c>
      <c r="H154" s="401">
        <v>2052000</v>
      </c>
      <c r="I154" s="398" t="s">
        <v>30</v>
      </c>
      <c r="L154" s="397"/>
    </row>
    <row r="155" spans="1:12" s="63" customFormat="1" ht="20.25" customHeight="1">
      <c r="A155" s="589" t="s">
        <v>684</v>
      </c>
      <c r="F155" s="397"/>
      <c r="H155" s="401"/>
    </row>
    <row r="156" spans="1:12" s="63" customFormat="1" ht="21" customHeight="1">
      <c r="A156" s="589" t="s">
        <v>1891</v>
      </c>
      <c r="F156" s="397"/>
      <c r="H156" s="397"/>
    </row>
    <row r="157" spans="1:12" s="589" customFormat="1" ht="21" customHeight="1">
      <c r="B157" s="590" t="s">
        <v>839</v>
      </c>
      <c r="E157" s="595"/>
      <c r="H157" s="595"/>
    </row>
    <row r="158" spans="1:12" s="589" customFormat="1" ht="21" customHeight="1">
      <c r="B158" s="589" t="s">
        <v>1324</v>
      </c>
      <c r="E158" s="595"/>
      <c r="H158" s="595"/>
    </row>
    <row r="159" spans="1:12" s="589" customFormat="1" ht="21" customHeight="1">
      <c r="A159" s="589" t="s">
        <v>1325</v>
      </c>
      <c r="E159" s="595"/>
      <c r="H159" s="595"/>
    </row>
    <row r="160" spans="1:12" s="589" customFormat="1" ht="21" customHeight="1">
      <c r="B160" s="590" t="s">
        <v>840</v>
      </c>
      <c r="E160" s="595"/>
      <c r="H160" s="595"/>
    </row>
    <row r="161" spans="1:12" s="589" customFormat="1" ht="21" customHeight="1">
      <c r="B161" s="589" t="s">
        <v>841</v>
      </c>
      <c r="E161" s="595"/>
      <c r="H161" s="595"/>
    </row>
    <row r="162" spans="1:12" s="589" customFormat="1" ht="21" customHeight="1">
      <c r="B162" s="589" t="s">
        <v>842</v>
      </c>
      <c r="E162" s="595"/>
      <c r="H162" s="595"/>
    </row>
    <row r="163" spans="1:12" s="404" customFormat="1" ht="24.75" customHeight="1">
      <c r="A163" s="404" t="s">
        <v>2122</v>
      </c>
      <c r="F163" s="401"/>
      <c r="G163" s="405" t="s">
        <v>1</v>
      </c>
      <c r="H163" s="401">
        <f>SUM(H164)</f>
        <v>40000</v>
      </c>
      <c r="I163" s="404" t="s">
        <v>30</v>
      </c>
    </row>
    <row r="164" spans="1:12" s="400" customFormat="1" ht="21.75">
      <c r="B164" s="400" t="s">
        <v>542</v>
      </c>
      <c r="E164" s="401"/>
      <c r="F164" s="401"/>
      <c r="G164" s="417" t="s">
        <v>28</v>
      </c>
      <c r="H164" s="417">
        <v>40000</v>
      </c>
      <c r="I164" s="398" t="s">
        <v>30</v>
      </c>
      <c r="L164" s="401"/>
    </row>
    <row r="165" spans="1:12" s="396" customFormat="1">
      <c r="A165" s="396" t="s">
        <v>1915</v>
      </c>
      <c r="E165" s="397"/>
      <c r="F165" s="397"/>
      <c r="G165" s="412"/>
      <c r="H165" s="412"/>
      <c r="I165" s="402"/>
      <c r="L165" s="397"/>
    </row>
    <row r="166" spans="1:12" s="396" customFormat="1">
      <c r="A166" s="396" t="s">
        <v>1916</v>
      </c>
      <c r="E166" s="397"/>
      <c r="F166" s="397"/>
      <c r="G166" s="412"/>
      <c r="H166" s="412"/>
      <c r="I166" s="402"/>
      <c r="L166" s="397"/>
    </row>
    <row r="167" spans="1:12" s="396" customFormat="1">
      <c r="A167" s="396" t="s">
        <v>1917</v>
      </c>
      <c r="E167" s="397"/>
      <c r="F167" s="397"/>
      <c r="G167" s="412"/>
      <c r="H167" s="412"/>
      <c r="I167" s="402"/>
      <c r="L167" s="397"/>
    </row>
    <row r="168" spans="1:12" s="396" customFormat="1">
      <c r="A168" s="396" t="s">
        <v>1918</v>
      </c>
      <c r="E168" s="397"/>
      <c r="F168" s="397"/>
      <c r="G168" s="412"/>
      <c r="H168" s="412"/>
      <c r="I168" s="402"/>
      <c r="L168" s="397"/>
    </row>
    <row r="169" spans="1:12" s="423" customFormat="1" ht="24" customHeight="1">
      <c r="A169" s="690" t="s">
        <v>1919</v>
      </c>
      <c r="E169" s="688"/>
      <c r="F169" s="689"/>
      <c r="H169" s="689"/>
    </row>
    <row r="170" spans="1:12" s="423" customFormat="1" ht="24" customHeight="1">
      <c r="A170" s="690" t="s">
        <v>1920</v>
      </c>
      <c r="E170" s="688"/>
      <c r="F170" s="689"/>
      <c r="H170" s="689"/>
    </row>
    <row r="171" spans="1:12" s="423" customFormat="1" ht="24" customHeight="1">
      <c r="A171" s="690" t="s">
        <v>1921</v>
      </c>
      <c r="E171" s="688"/>
      <c r="F171" s="689"/>
      <c r="H171" s="689"/>
    </row>
    <row r="172" spans="1:12" s="63" customFormat="1" ht="22.5" customHeight="1">
      <c r="B172" s="590" t="s">
        <v>843</v>
      </c>
      <c r="E172" s="410"/>
      <c r="F172" s="397"/>
      <c r="H172" s="397"/>
    </row>
    <row r="173" spans="1:12" s="63" customFormat="1" ht="22.5" customHeight="1">
      <c r="B173" s="589" t="s">
        <v>2606</v>
      </c>
      <c r="E173" s="410"/>
      <c r="F173" s="397"/>
      <c r="H173" s="397"/>
    </row>
    <row r="174" spans="1:12" s="63" customFormat="1" ht="22.5" customHeight="1">
      <c r="A174" s="589" t="s">
        <v>2607</v>
      </c>
      <c r="E174" s="410"/>
      <c r="F174" s="397"/>
      <c r="H174" s="397"/>
    </row>
    <row r="175" spans="1:12" s="400" customFormat="1" ht="26.25" customHeight="1">
      <c r="A175" s="400" t="s">
        <v>2125</v>
      </c>
      <c r="E175" s="401"/>
      <c r="F175" s="401"/>
      <c r="G175" s="417"/>
      <c r="H175" s="397"/>
      <c r="I175" s="398"/>
      <c r="L175" s="401"/>
    </row>
    <row r="176" spans="1:12" s="400" customFormat="1" ht="21.75">
      <c r="E176" s="401"/>
      <c r="F176" s="401"/>
      <c r="G176" s="417" t="s">
        <v>1</v>
      </c>
      <c r="H176" s="428">
        <f>SUM(H177)</f>
        <v>50000</v>
      </c>
      <c r="I176" s="398" t="s">
        <v>30</v>
      </c>
      <c r="L176" s="401"/>
    </row>
    <row r="177" spans="1:12" s="63" customFormat="1" ht="21" customHeight="1">
      <c r="A177" s="404"/>
      <c r="B177" s="571" t="s">
        <v>2296</v>
      </c>
      <c r="C177" s="404"/>
      <c r="D177" s="404"/>
      <c r="E177" s="405"/>
      <c r="F177" s="401"/>
      <c r="G177" s="772" t="s">
        <v>28</v>
      </c>
      <c r="H177" s="921">
        <v>50000</v>
      </c>
      <c r="I177" s="571" t="s">
        <v>30</v>
      </c>
    </row>
    <row r="178" spans="1:12" s="418" customFormat="1" ht="21.75" customHeight="1">
      <c r="A178" s="589" t="s">
        <v>849</v>
      </c>
      <c r="B178" s="609"/>
      <c r="C178" s="404"/>
      <c r="D178" s="404"/>
      <c r="E178" s="405"/>
      <c r="F178" s="401"/>
      <c r="G178" s="405"/>
      <c r="H178" s="401"/>
      <c r="I178" s="404"/>
    </row>
    <row r="179" spans="1:12" s="418" customFormat="1" ht="23.25" customHeight="1">
      <c r="A179" s="589" t="s">
        <v>850</v>
      </c>
      <c r="B179" s="63"/>
      <c r="C179" s="63"/>
      <c r="D179" s="63"/>
      <c r="E179" s="63"/>
      <c r="F179" s="397"/>
      <c r="G179" s="63"/>
      <c r="H179" s="397"/>
      <c r="I179" s="63"/>
    </row>
    <row r="180" spans="1:12" s="418" customFormat="1" ht="21" customHeight="1">
      <c r="A180" s="589" t="s">
        <v>1531</v>
      </c>
      <c r="B180" s="63"/>
      <c r="C180" s="63"/>
      <c r="D180" s="63"/>
      <c r="E180" s="63"/>
      <c r="F180" s="397"/>
      <c r="G180" s="63"/>
      <c r="H180" s="397"/>
      <c r="I180" s="63"/>
    </row>
    <row r="181" spans="1:12" s="418" customFormat="1" ht="21" customHeight="1">
      <c r="A181" s="589" t="s">
        <v>1535</v>
      </c>
      <c r="B181" s="63"/>
      <c r="C181" s="63"/>
      <c r="D181" s="63"/>
      <c r="E181" s="63"/>
      <c r="F181" s="397"/>
      <c r="G181" s="63"/>
      <c r="H181" s="397"/>
      <c r="I181" s="63"/>
    </row>
    <row r="182" spans="1:12" s="914" customFormat="1" ht="21.75" customHeight="1">
      <c r="A182" s="590" t="s">
        <v>1536</v>
      </c>
      <c r="B182" s="404"/>
      <c r="C182" s="404"/>
      <c r="D182" s="404"/>
      <c r="E182" s="404"/>
      <c r="F182" s="401"/>
      <c r="G182" s="404"/>
      <c r="H182" s="401"/>
      <c r="I182" s="404"/>
    </row>
    <row r="183" spans="1:12" s="418" customFormat="1" ht="21.75" customHeight="1">
      <c r="A183" s="63"/>
      <c r="B183" s="589" t="s">
        <v>851</v>
      </c>
      <c r="C183" s="63"/>
      <c r="D183" s="63"/>
      <c r="E183" s="63"/>
      <c r="F183" s="397"/>
      <c r="G183" s="63"/>
      <c r="H183" s="397"/>
      <c r="I183" s="63"/>
    </row>
    <row r="184" spans="1:12" s="418" customFormat="1" ht="21.75" customHeight="1">
      <c r="A184" s="63"/>
      <c r="B184" s="589" t="s">
        <v>2298</v>
      </c>
      <c r="C184" s="63"/>
      <c r="D184" s="63"/>
      <c r="E184" s="63"/>
      <c r="F184" s="397"/>
      <c r="G184" s="63"/>
      <c r="H184" s="397"/>
      <c r="I184" s="63"/>
    </row>
    <row r="185" spans="1:12" s="418" customFormat="1" ht="21.75" customHeight="1">
      <c r="A185" s="63" t="s">
        <v>2297</v>
      </c>
      <c r="B185" s="589"/>
      <c r="C185" s="63"/>
      <c r="D185" s="63"/>
      <c r="E185" s="63"/>
      <c r="F185" s="397"/>
      <c r="G185" s="63"/>
      <c r="H185" s="397"/>
      <c r="I185" s="63"/>
    </row>
    <row r="186" spans="1:12" s="418" customFormat="1" ht="21.75" customHeight="1">
      <c r="A186" s="63"/>
      <c r="B186" s="589" t="s">
        <v>2300</v>
      </c>
      <c r="C186" s="63"/>
      <c r="D186" s="63"/>
      <c r="E186" s="63"/>
      <c r="F186" s="397"/>
      <c r="G186" s="63"/>
      <c r="H186" s="397"/>
      <c r="I186" s="63"/>
    </row>
    <row r="187" spans="1:12" s="418" customFormat="1" ht="21.75" customHeight="1">
      <c r="A187" s="63" t="s">
        <v>2299</v>
      </c>
      <c r="B187" s="589"/>
      <c r="C187" s="63"/>
      <c r="D187" s="63"/>
      <c r="E187" s="63"/>
      <c r="F187" s="397"/>
      <c r="G187" s="63"/>
      <c r="H187" s="397"/>
      <c r="I187" s="63"/>
    </row>
    <row r="188" spans="1:12" s="400" customFormat="1" ht="21.75">
      <c r="A188" s="398" t="s">
        <v>2301</v>
      </c>
      <c r="G188" s="395" t="s">
        <v>1</v>
      </c>
      <c r="H188" s="401">
        <f>SUM(H189)</f>
        <v>140000</v>
      </c>
      <c r="I188" s="398" t="s">
        <v>30</v>
      </c>
      <c r="L188" s="401"/>
    </row>
    <row r="189" spans="1:12" s="400" customFormat="1" ht="21.75">
      <c r="B189" s="591" t="s">
        <v>541</v>
      </c>
      <c r="G189" s="894" t="s">
        <v>28</v>
      </c>
      <c r="H189" s="401">
        <v>140000</v>
      </c>
      <c r="I189" s="398" t="s">
        <v>30</v>
      </c>
      <c r="L189" s="401"/>
    </row>
    <row r="190" spans="1:12" s="63" customFormat="1" ht="24" customHeight="1">
      <c r="A190" s="588" t="s">
        <v>1579</v>
      </c>
      <c r="F190" s="397"/>
      <c r="H190" s="397"/>
    </row>
    <row r="191" spans="1:12" s="63" customFormat="1" ht="23.25" customHeight="1">
      <c r="A191" s="63" t="s">
        <v>1580</v>
      </c>
      <c r="F191" s="397"/>
      <c r="H191" s="397"/>
    </row>
    <row r="192" spans="1:12" s="63" customFormat="1" ht="23.25" customHeight="1">
      <c r="A192" s="63" t="s">
        <v>2608</v>
      </c>
      <c r="F192" s="397"/>
      <c r="H192" s="397"/>
    </row>
    <row r="193" spans="1:12" s="63" customFormat="1" ht="23.25" customHeight="1">
      <c r="B193" s="63" t="s">
        <v>873</v>
      </c>
      <c r="F193" s="397"/>
      <c r="H193" s="397"/>
    </row>
    <row r="194" spans="1:12" s="63" customFormat="1" ht="23.25" customHeight="1">
      <c r="B194" s="63" t="s">
        <v>874</v>
      </c>
      <c r="F194" s="397"/>
      <c r="H194" s="397"/>
    </row>
    <row r="195" spans="1:12" s="63" customFormat="1" ht="21" customHeight="1">
      <c r="A195" s="589" t="s">
        <v>1582</v>
      </c>
      <c r="E195" s="410"/>
      <c r="F195" s="397"/>
      <c r="H195" s="397"/>
    </row>
    <row r="196" spans="1:12" s="418" customFormat="1" ht="24" customHeight="1">
      <c r="A196" s="63"/>
      <c r="B196" s="63" t="s">
        <v>1526</v>
      </c>
      <c r="C196" s="63"/>
      <c r="D196" s="63"/>
      <c r="E196" s="405"/>
      <c r="F196" s="401"/>
      <c r="G196" s="404"/>
      <c r="H196" s="397"/>
      <c r="I196" s="63"/>
    </row>
    <row r="197" spans="1:12" s="63" customFormat="1" ht="23.25" customHeight="1">
      <c r="B197" s="63" t="s">
        <v>846</v>
      </c>
      <c r="E197" s="410"/>
      <c r="F197" s="397"/>
      <c r="H197" s="397"/>
    </row>
    <row r="198" spans="1:12" s="63" customFormat="1" ht="19.5" customHeight="1">
      <c r="B198" s="520" t="s">
        <v>2241</v>
      </c>
      <c r="F198" s="397"/>
      <c r="H198" s="397"/>
    </row>
    <row r="199" spans="1:12" s="63" customFormat="1" ht="23.25" customHeight="1">
      <c r="A199" s="63" t="s">
        <v>1585</v>
      </c>
      <c r="F199" s="397"/>
      <c r="H199" s="397"/>
    </row>
    <row r="200" spans="1:12" s="63" customFormat="1" ht="23.25" customHeight="1">
      <c r="B200" s="63" t="s">
        <v>2242</v>
      </c>
      <c r="F200" s="397"/>
      <c r="H200" s="397"/>
    </row>
    <row r="201" spans="1:12" s="63" customFormat="1" ht="23.25" customHeight="1">
      <c r="A201" s="63" t="s">
        <v>2243</v>
      </c>
      <c r="F201" s="397"/>
      <c r="H201" s="397"/>
    </row>
    <row r="202" spans="1:12" s="63" customFormat="1" ht="23.25" customHeight="1">
      <c r="B202" s="63" t="s">
        <v>2244</v>
      </c>
      <c r="F202" s="397"/>
      <c r="H202" s="397"/>
    </row>
    <row r="203" spans="1:12" s="63" customFormat="1" ht="23.25" customHeight="1">
      <c r="A203" s="63" t="s">
        <v>935</v>
      </c>
      <c r="F203" s="397"/>
      <c r="H203" s="397"/>
    </row>
    <row r="204" spans="1:12" s="63" customFormat="1" ht="23.25" customHeight="1">
      <c r="B204" s="63" t="s">
        <v>2302</v>
      </c>
      <c r="F204" s="397"/>
      <c r="H204" s="397"/>
    </row>
    <row r="205" spans="1:12" s="63" customFormat="1" ht="23.25" customHeight="1">
      <c r="A205" s="63" t="s">
        <v>2295</v>
      </c>
      <c r="F205" s="397"/>
      <c r="H205" s="397"/>
    </row>
    <row r="206" spans="1:12" s="63" customFormat="1" ht="18.75" customHeight="1">
      <c r="A206" s="593" t="s">
        <v>875</v>
      </c>
      <c r="F206" s="397"/>
      <c r="H206" s="397"/>
    </row>
    <row r="207" spans="1:12" s="63" customFormat="1" ht="5.25" customHeight="1">
      <c r="A207" s="593"/>
      <c r="F207" s="397"/>
      <c r="H207" s="397"/>
    </row>
    <row r="208" spans="1:12" s="400" customFormat="1" ht="21.75">
      <c r="A208" s="400" t="s">
        <v>20</v>
      </c>
      <c r="G208" s="395" t="s">
        <v>1</v>
      </c>
      <c r="H208" s="401">
        <f>SUM(H209,H235,H258,H282,H305,H329,H347,H362,H382,H394,H423)</f>
        <v>410000</v>
      </c>
      <c r="I208" s="398" t="s">
        <v>30</v>
      </c>
      <c r="L208" s="401"/>
    </row>
    <row r="209" spans="1:12" s="396" customFormat="1">
      <c r="A209" s="400" t="s">
        <v>292</v>
      </c>
      <c r="B209" s="400"/>
      <c r="C209" s="400"/>
      <c r="D209" s="400"/>
      <c r="E209" s="400"/>
      <c r="F209" s="400"/>
      <c r="G209" s="395" t="s">
        <v>28</v>
      </c>
      <c r="H209" s="401">
        <v>30000</v>
      </c>
      <c r="I209" s="398" t="s">
        <v>30</v>
      </c>
      <c r="L209" s="397"/>
    </row>
    <row r="210" spans="1:12" s="396" customFormat="1">
      <c r="A210" s="396" t="s">
        <v>876</v>
      </c>
      <c r="G210" s="406"/>
      <c r="H210" s="397"/>
      <c r="I210" s="402"/>
      <c r="L210" s="397"/>
    </row>
    <row r="211" spans="1:12" s="396" customFormat="1">
      <c r="A211" s="693" t="s">
        <v>1589</v>
      </c>
      <c r="G211" s="406"/>
      <c r="H211" s="397"/>
      <c r="I211" s="402"/>
      <c r="L211" s="397"/>
    </row>
    <row r="212" spans="1:12" s="396" customFormat="1" ht="21" customHeight="1">
      <c r="B212" s="699" t="s">
        <v>877</v>
      </c>
      <c r="G212" s="406"/>
      <c r="H212" s="397"/>
      <c r="I212" s="402"/>
      <c r="L212" s="397"/>
    </row>
    <row r="213" spans="1:12" s="396" customFormat="1">
      <c r="B213" s="699" t="s">
        <v>878</v>
      </c>
      <c r="G213" s="406"/>
      <c r="H213" s="397"/>
      <c r="I213" s="402"/>
      <c r="L213" s="397"/>
    </row>
    <row r="214" spans="1:12" s="396" customFormat="1">
      <c r="B214" s="699" t="s">
        <v>879</v>
      </c>
      <c r="G214" s="406"/>
      <c r="H214" s="397"/>
      <c r="I214" s="402"/>
      <c r="L214" s="397"/>
    </row>
    <row r="215" spans="1:12" s="63" customFormat="1" ht="24.75" customHeight="1">
      <c r="A215" s="572" t="s">
        <v>1590</v>
      </c>
      <c r="F215" s="397"/>
      <c r="H215" s="397"/>
    </row>
    <row r="216" spans="1:12" s="63" customFormat="1" ht="24.75" customHeight="1">
      <c r="A216" s="572"/>
      <c r="B216" s="404" t="s">
        <v>1591</v>
      </c>
      <c r="C216" s="404"/>
      <c r="D216" s="404"/>
      <c r="F216" s="397"/>
      <c r="H216" s="397"/>
    </row>
    <row r="217" spans="1:12" s="63" customFormat="1" ht="24.75" customHeight="1">
      <c r="A217" s="572"/>
      <c r="B217" s="63" t="s">
        <v>2248</v>
      </c>
      <c r="F217" s="397"/>
      <c r="H217" s="397"/>
    </row>
    <row r="218" spans="1:12" s="63" customFormat="1" ht="24.75" customHeight="1">
      <c r="A218" s="572" t="s">
        <v>2249</v>
      </c>
      <c r="F218" s="397"/>
      <c r="H218" s="397"/>
    </row>
    <row r="219" spans="1:12" s="63" customFormat="1" ht="24.75" customHeight="1">
      <c r="A219" s="572" t="s">
        <v>1594</v>
      </c>
      <c r="F219" s="397"/>
      <c r="H219" s="397"/>
    </row>
    <row r="220" spans="1:12" s="63" customFormat="1" ht="24.75" customHeight="1">
      <c r="A220" s="572" t="s">
        <v>2303</v>
      </c>
      <c r="F220" s="397"/>
      <c r="H220" s="397"/>
    </row>
    <row r="221" spans="1:12" s="63" customFormat="1" ht="24.75" customHeight="1">
      <c r="A221" s="572" t="s">
        <v>2304</v>
      </c>
      <c r="F221" s="397"/>
      <c r="H221" s="397"/>
    </row>
    <row r="222" spans="1:12" s="63" customFormat="1" ht="24.75" customHeight="1">
      <c r="A222" s="572" t="s">
        <v>2305</v>
      </c>
      <c r="F222" s="397"/>
      <c r="H222" s="397"/>
    </row>
    <row r="223" spans="1:12" s="63" customFormat="1" ht="24.75" customHeight="1">
      <c r="A223" s="572"/>
      <c r="B223" s="404" t="s">
        <v>1598</v>
      </c>
      <c r="F223" s="397"/>
      <c r="H223" s="397"/>
    </row>
    <row r="224" spans="1:12" s="63" customFormat="1" ht="24.75" customHeight="1">
      <c r="A224" s="572"/>
      <c r="B224" s="63" t="s">
        <v>2250</v>
      </c>
      <c r="F224" s="397"/>
      <c r="H224" s="397"/>
    </row>
    <row r="225" spans="1:12" s="63" customFormat="1" ht="24.75" customHeight="1">
      <c r="A225" s="572" t="s">
        <v>2251</v>
      </c>
      <c r="F225" s="397"/>
      <c r="H225" s="397"/>
    </row>
    <row r="226" spans="1:12" s="63" customFormat="1" ht="24.75" customHeight="1">
      <c r="A226" s="572" t="s">
        <v>2252</v>
      </c>
      <c r="F226" s="397"/>
      <c r="H226" s="397"/>
    </row>
    <row r="227" spans="1:12" s="63" customFormat="1" ht="24.75" customHeight="1">
      <c r="A227" s="572" t="s">
        <v>2254</v>
      </c>
      <c r="F227" s="397"/>
      <c r="H227" s="397"/>
    </row>
    <row r="228" spans="1:12" s="63" customFormat="1" ht="24.75" customHeight="1">
      <c r="A228" s="572" t="s">
        <v>2253</v>
      </c>
      <c r="F228" s="397"/>
      <c r="H228" s="397"/>
    </row>
    <row r="229" spans="1:12" s="404" customFormat="1" ht="21" customHeight="1">
      <c r="A229" s="590" t="s">
        <v>1604</v>
      </c>
      <c r="E229" s="405"/>
      <c r="F229" s="401"/>
      <c r="H229" s="401"/>
    </row>
    <row r="230" spans="1:12" s="63" customFormat="1" ht="21" customHeight="1">
      <c r="A230" s="589"/>
      <c r="B230" s="589" t="s">
        <v>1022</v>
      </c>
      <c r="F230" s="397"/>
      <c r="H230" s="397"/>
    </row>
    <row r="231" spans="1:12" s="63" customFormat="1" ht="21.75" customHeight="1">
      <c r="A231" s="589" t="s">
        <v>1023</v>
      </c>
      <c r="F231" s="397"/>
      <c r="H231" s="397"/>
    </row>
    <row r="232" spans="1:12" s="63" customFormat="1" ht="21.75" customHeight="1">
      <c r="A232" s="589"/>
      <c r="F232" s="397"/>
      <c r="H232" s="397"/>
    </row>
    <row r="233" spans="1:12" s="63" customFormat="1" ht="23.25" customHeight="1">
      <c r="A233" s="589"/>
      <c r="B233" s="589" t="s">
        <v>937</v>
      </c>
      <c r="F233" s="397"/>
      <c r="H233" s="397"/>
    </row>
    <row r="234" spans="1:12" s="63" customFormat="1" ht="23.25" customHeight="1">
      <c r="A234" s="602" t="s">
        <v>938</v>
      </c>
      <c r="F234" s="397"/>
      <c r="H234" s="397"/>
    </row>
    <row r="235" spans="1:12" s="396" customFormat="1" ht="23.25" customHeight="1">
      <c r="A235" s="591" t="s">
        <v>2306</v>
      </c>
      <c r="B235" s="400"/>
      <c r="C235" s="400"/>
      <c r="D235" s="400"/>
      <c r="G235" s="395" t="s">
        <v>28</v>
      </c>
      <c r="H235" s="401">
        <v>5000</v>
      </c>
      <c r="I235" s="398" t="s">
        <v>30</v>
      </c>
      <c r="L235" s="397"/>
    </row>
    <row r="236" spans="1:12" s="63" customFormat="1" ht="24.75" customHeight="1">
      <c r="A236" s="63" t="s">
        <v>883</v>
      </c>
      <c r="F236" s="397"/>
      <c r="H236" s="397"/>
    </row>
    <row r="237" spans="1:12" s="63" customFormat="1" ht="24.75" customHeight="1">
      <c r="A237" s="63" t="s">
        <v>1605</v>
      </c>
      <c r="F237" s="397"/>
      <c r="H237" s="397"/>
    </row>
    <row r="238" spans="1:12" s="396" customFormat="1" ht="19.5" customHeight="1">
      <c r="B238" s="598" t="s">
        <v>877</v>
      </c>
      <c r="G238" s="406"/>
      <c r="H238" s="397"/>
      <c r="I238" s="402"/>
      <c r="L238" s="397"/>
    </row>
    <row r="239" spans="1:12" s="396" customFormat="1">
      <c r="B239" s="598" t="s">
        <v>878</v>
      </c>
      <c r="G239" s="406"/>
      <c r="H239" s="397"/>
      <c r="I239" s="402"/>
      <c r="L239" s="397"/>
    </row>
    <row r="240" spans="1:12" s="396" customFormat="1">
      <c r="B240" s="598" t="s">
        <v>879</v>
      </c>
      <c r="G240" s="406"/>
      <c r="H240" s="397"/>
      <c r="I240" s="402"/>
      <c r="L240" s="397"/>
    </row>
    <row r="241" spans="1:12" s="63" customFormat="1" ht="24.75" customHeight="1">
      <c r="A241" s="572"/>
      <c r="B241" s="404" t="s">
        <v>1591</v>
      </c>
      <c r="C241" s="404"/>
      <c r="D241" s="404"/>
      <c r="F241" s="397"/>
      <c r="H241" s="397"/>
    </row>
    <row r="242" spans="1:12" s="63" customFormat="1" ht="24.75" customHeight="1">
      <c r="A242" s="572"/>
      <c r="B242" s="63" t="s">
        <v>2248</v>
      </c>
      <c r="F242" s="397"/>
      <c r="H242" s="397"/>
    </row>
    <row r="243" spans="1:12" s="423" customFormat="1">
      <c r="A243" s="423" t="s">
        <v>2262</v>
      </c>
      <c r="B243" s="690"/>
      <c r="G243" s="688"/>
      <c r="H243" s="689"/>
      <c r="I243" s="890"/>
      <c r="L243" s="689"/>
    </row>
    <row r="244" spans="1:12" s="423" customFormat="1">
      <c r="A244" s="423" t="s">
        <v>2307</v>
      </c>
      <c r="B244" s="690"/>
      <c r="G244" s="688"/>
      <c r="H244" s="689"/>
      <c r="I244" s="890"/>
      <c r="L244" s="689"/>
    </row>
    <row r="245" spans="1:12" s="63" customFormat="1" ht="24.75" customHeight="1">
      <c r="A245" s="572"/>
      <c r="B245" s="404" t="s">
        <v>1598</v>
      </c>
      <c r="C245" s="404"/>
      <c r="D245" s="404"/>
      <c r="F245" s="397"/>
      <c r="H245" s="397"/>
    </row>
    <row r="246" spans="1:12" s="63" customFormat="1" ht="24.75" customHeight="1">
      <c r="A246" s="572"/>
      <c r="B246" s="63" t="s">
        <v>2250</v>
      </c>
      <c r="F246" s="397"/>
      <c r="H246" s="397"/>
    </row>
    <row r="247" spans="1:12" s="423" customFormat="1">
      <c r="A247" s="423" t="s">
        <v>2308</v>
      </c>
      <c r="B247" s="690"/>
      <c r="G247" s="688"/>
      <c r="H247" s="689"/>
      <c r="I247" s="890"/>
      <c r="L247" s="689"/>
    </row>
    <row r="248" spans="1:12" s="423" customFormat="1">
      <c r="A248" s="423" t="s">
        <v>1609</v>
      </c>
      <c r="B248" s="690"/>
      <c r="G248" s="688"/>
      <c r="H248" s="689"/>
      <c r="I248" s="890"/>
      <c r="L248" s="689"/>
    </row>
    <row r="249" spans="1:12" s="396" customFormat="1">
      <c r="A249" s="396" t="s">
        <v>1610</v>
      </c>
      <c r="B249" s="598"/>
      <c r="G249" s="406"/>
      <c r="H249" s="397"/>
      <c r="I249" s="402"/>
      <c r="L249" s="397"/>
    </row>
    <row r="250" spans="1:12" s="400" customFormat="1" ht="21.75">
      <c r="B250" s="591" t="s">
        <v>1611</v>
      </c>
      <c r="G250" s="892"/>
      <c r="H250" s="401"/>
      <c r="I250" s="398"/>
      <c r="L250" s="401"/>
    </row>
    <row r="251" spans="1:12" s="423" customFormat="1">
      <c r="B251" s="690" t="s">
        <v>1612</v>
      </c>
      <c r="G251" s="688"/>
      <c r="H251" s="689"/>
      <c r="I251" s="890"/>
      <c r="L251" s="689"/>
    </row>
    <row r="252" spans="1:12" s="423" customFormat="1">
      <c r="A252" s="423" t="s">
        <v>1613</v>
      </c>
      <c r="B252" s="690"/>
      <c r="G252" s="688"/>
      <c r="H252" s="689"/>
      <c r="I252" s="890"/>
      <c r="L252" s="689"/>
    </row>
    <row r="253" spans="1:12" s="63" customFormat="1" ht="21" customHeight="1">
      <c r="A253" s="589" t="s">
        <v>1604</v>
      </c>
      <c r="E253" s="410"/>
      <c r="F253" s="397"/>
      <c r="H253" s="397"/>
    </row>
    <row r="254" spans="1:12" s="63" customFormat="1" ht="21" customHeight="1">
      <c r="A254" s="589"/>
      <c r="B254" s="589" t="s">
        <v>1022</v>
      </c>
      <c r="F254" s="397"/>
      <c r="H254" s="397"/>
    </row>
    <row r="255" spans="1:12" s="63" customFormat="1" ht="21.75" customHeight="1">
      <c r="A255" s="589" t="s">
        <v>1023</v>
      </c>
      <c r="F255" s="397"/>
      <c r="H255" s="397"/>
    </row>
    <row r="256" spans="1:12" s="63" customFormat="1" ht="23.25" customHeight="1">
      <c r="A256" s="589"/>
      <c r="B256" s="589" t="s">
        <v>937</v>
      </c>
      <c r="F256" s="397"/>
      <c r="H256" s="397"/>
    </row>
    <row r="257" spans="1:12" s="63" customFormat="1" ht="23.25" customHeight="1">
      <c r="A257" s="602" t="s">
        <v>938</v>
      </c>
      <c r="F257" s="397"/>
      <c r="H257" s="397"/>
    </row>
    <row r="258" spans="1:12" s="63" customFormat="1" ht="21" customHeight="1">
      <c r="A258" s="590" t="s">
        <v>546</v>
      </c>
      <c r="B258" s="404"/>
      <c r="C258" s="404"/>
      <c r="D258" s="404"/>
      <c r="F258" s="397"/>
      <c r="G258" s="637" t="s">
        <v>28</v>
      </c>
      <c r="H258" s="596">
        <v>20000</v>
      </c>
      <c r="I258" s="601" t="s">
        <v>30</v>
      </c>
    </row>
    <row r="259" spans="1:12" s="63" customFormat="1" ht="24.75" customHeight="1">
      <c r="A259" s="63" t="s">
        <v>884</v>
      </c>
      <c r="F259" s="397"/>
      <c r="H259" s="397"/>
    </row>
    <row r="260" spans="1:12" s="63" customFormat="1" ht="24.75" customHeight="1">
      <c r="A260" s="63" t="s">
        <v>1614</v>
      </c>
      <c r="F260" s="397"/>
      <c r="H260" s="397"/>
    </row>
    <row r="261" spans="1:12" s="396" customFormat="1">
      <c r="B261" s="396" t="s">
        <v>877</v>
      </c>
      <c r="G261" s="406"/>
      <c r="H261" s="397"/>
      <c r="I261" s="402"/>
      <c r="L261" s="397"/>
    </row>
    <row r="262" spans="1:12" s="396" customFormat="1">
      <c r="B262" s="396" t="s">
        <v>878</v>
      </c>
      <c r="G262" s="406"/>
      <c r="H262" s="397"/>
      <c r="I262" s="402"/>
      <c r="L262" s="397"/>
    </row>
    <row r="263" spans="1:12" s="396" customFormat="1">
      <c r="B263" s="396" t="s">
        <v>879</v>
      </c>
      <c r="G263" s="406"/>
      <c r="H263" s="397"/>
      <c r="I263" s="402"/>
      <c r="L263" s="397"/>
    </row>
    <row r="264" spans="1:12" s="396" customFormat="1">
      <c r="A264" s="396" t="s">
        <v>1615</v>
      </c>
      <c r="G264" s="406"/>
      <c r="H264" s="397"/>
      <c r="I264" s="402"/>
      <c r="L264" s="397"/>
    </row>
    <row r="265" spans="1:12" s="396" customFormat="1">
      <c r="G265" s="406"/>
      <c r="H265" s="397"/>
      <c r="I265" s="402"/>
      <c r="L265" s="397"/>
    </row>
    <row r="266" spans="1:12" s="396" customFormat="1">
      <c r="G266" s="406"/>
      <c r="H266" s="397"/>
      <c r="I266" s="402"/>
      <c r="L266" s="397"/>
    </row>
    <row r="267" spans="1:12" s="63" customFormat="1" ht="24.75" customHeight="1">
      <c r="A267" s="572"/>
      <c r="B267" s="404" t="s">
        <v>1591</v>
      </c>
      <c r="C267" s="404"/>
      <c r="D267" s="404"/>
      <c r="F267" s="397"/>
      <c r="H267" s="397"/>
    </row>
    <row r="268" spans="1:12" s="63" customFormat="1" ht="24.75" customHeight="1">
      <c r="A268" s="572"/>
      <c r="B268" s="63" t="s">
        <v>2248</v>
      </c>
      <c r="F268" s="397"/>
      <c r="H268" s="397"/>
    </row>
    <row r="269" spans="1:12" s="423" customFormat="1">
      <c r="A269" s="423" t="s">
        <v>2256</v>
      </c>
      <c r="B269" s="690"/>
      <c r="G269" s="688"/>
      <c r="H269" s="689"/>
      <c r="I269" s="890"/>
      <c r="L269" s="689"/>
    </row>
    <row r="270" spans="1:12" s="423" customFormat="1">
      <c r="A270" s="423" t="s">
        <v>2257</v>
      </c>
      <c r="B270" s="690"/>
      <c r="G270" s="688"/>
      <c r="H270" s="689"/>
      <c r="I270" s="890"/>
      <c r="L270" s="689"/>
    </row>
    <row r="271" spans="1:12" s="396" customFormat="1">
      <c r="A271" s="396" t="s">
        <v>2259</v>
      </c>
      <c r="G271" s="406"/>
      <c r="H271" s="397"/>
      <c r="I271" s="402"/>
      <c r="L271" s="397"/>
    </row>
    <row r="272" spans="1:12" s="396" customFormat="1">
      <c r="A272" s="396" t="s">
        <v>2309</v>
      </c>
      <c r="G272" s="406"/>
      <c r="H272" s="397"/>
      <c r="I272" s="402"/>
      <c r="L272" s="397"/>
    </row>
    <row r="273" spans="1:12" s="63" customFormat="1" ht="24.75" customHeight="1">
      <c r="A273" s="572"/>
      <c r="B273" s="404" t="s">
        <v>1598</v>
      </c>
      <c r="C273" s="404"/>
      <c r="D273" s="404"/>
      <c r="F273" s="397"/>
      <c r="H273" s="397"/>
    </row>
    <row r="274" spans="1:12" s="63" customFormat="1" ht="24.75" customHeight="1">
      <c r="A274" s="572"/>
      <c r="B274" s="63" t="s">
        <v>2250</v>
      </c>
      <c r="F274" s="397"/>
      <c r="H274" s="397"/>
    </row>
    <row r="275" spans="1:12" s="423" customFormat="1">
      <c r="A275" s="423" t="s">
        <v>2311</v>
      </c>
      <c r="B275" s="690"/>
      <c r="G275" s="688"/>
      <c r="H275" s="689"/>
      <c r="I275" s="890"/>
      <c r="L275" s="689"/>
    </row>
    <row r="276" spans="1:12" s="423" customFormat="1">
      <c r="A276" s="423" t="s">
        <v>2310</v>
      </c>
      <c r="B276" s="690"/>
      <c r="G276" s="688"/>
      <c r="H276" s="689"/>
      <c r="I276" s="890"/>
      <c r="L276" s="689"/>
    </row>
    <row r="277" spans="1:12" s="404" customFormat="1" ht="24.75" customHeight="1">
      <c r="A277" s="429" t="s">
        <v>1630</v>
      </c>
      <c r="F277" s="401"/>
      <c r="H277" s="401"/>
    </row>
    <row r="278" spans="1:12" s="63" customFormat="1" ht="21" customHeight="1">
      <c r="A278" s="589"/>
      <c r="B278" s="589" t="s">
        <v>1022</v>
      </c>
      <c r="F278" s="397"/>
      <c r="H278" s="397"/>
    </row>
    <row r="279" spans="1:12" s="63" customFormat="1" ht="21.75" customHeight="1">
      <c r="A279" s="589" t="s">
        <v>1023</v>
      </c>
      <c r="F279" s="397"/>
      <c r="H279" s="397"/>
    </row>
    <row r="280" spans="1:12" s="63" customFormat="1" ht="23.25" customHeight="1">
      <c r="A280" s="589"/>
      <c r="B280" s="63" t="s">
        <v>937</v>
      </c>
      <c r="F280" s="397"/>
      <c r="H280" s="397"/>
    </row>
    <row r="281" spans="1:12" s="63" customFormat="1" ht="23.25" customHeight="1">
      <c r="A281" s="602" t="s">
        <v>938</v>
      </c>
      <c r="F281" s="397"/>
      <c r="H281" s="397"/>
    </row>
    <row r="282" spans="1:12" s="404" customFormat="1" ht="24.75" customHeight="1">
      <c r="A282" s="404" t="s">
        <v>966</v>
      </c>
      <c r="F282" s="401"/>
      <c r="G282" s="404" t="s">
        <v>28</v>
      </c>
      <c r="H282" s="401">
        <v>30000</v>
      </c>
      <c r="I282" s="404" t="s">
        <v>30</v>
      </c>
    </row>
    <row r="283" spans="1:12" s="63" customFormat="1" ht="24.75" customHeight="1">
      <c r="A283" s="63" t="s">
        <v>1190</v>
      </c>
      <c r="F283" s="397"/>
      <c r="H283" s="397"/>
    </row>
    <row r="284" spans="1:12" s="63" customFormat="1" ht="24.75" customHeight="1">
      <c r="A284" s="63" t="s">
        <v>1621</v>
      </c>
      <c r="F284" s="397"/>
      <c r="H284" s="397"/>
    </row>
    <row r="285" spans="1:12" s="396" customFormat="1">
      <c r="B285" s="396" t="s">
        <v>877</v>
      </c>
      <c r="G285" s="406"/>
      <c r="H285" s="397"/>
      <c r="I285" s="402"/>
      <c r="L285" s="397"/>
    </row>
    <row r="286" spans="1:12" s="396" customFormat="1">
      <c r="B286" s="396" t="s">
        <v>878</v>
      </c>
      <c r="G286" s="406"/>
      <c r="H286" s="397"/>
      <c r="I286" s="402"/>
      <c r="L286" s="397"/>
    </row>
    <row r="287" spans="1:12" s="396" customFormat="1">
      <c r="B287" s="396" t="s">
        <v>879</v>
      </c>
      <c r="G287" s="406"/>
      <c r="H287" s="397"/>
      <c r="I287" s="402"/>
      <c r="L287" s="397"/>
    </row>
    <row r="288" spans="1:12" s="396" customFormat="1">
      <c r="A288" s="396" t="s">
        <v>1622</v>
      </c>
      <c r="G288" s="406"/>
      <c r="H288" s="397"/>
      <c r="I288" s="402"/>
      <c r="L288" s="397"/>
    </row>
    <row r="289" spans="1:12" s="63" customFormat="1" ht="24.75" customHeight="1">
      <c r="A289" s="572"/>
      <c r="B289" s="404" t="s">
        <v>1591</v>
      </c>
      <c r="C289" s="404"/>
      <c r="D289" s="404"/>
      <c r="F289" s="397"/>
      <c r="H289" s="397"/>
    </row>
    <row r="290" spans="1:12" s="63" customFormat="1" ht="24.75" customHeight="1">
      <c r="A290" s="572"/>
      <c r="B290" s="63" t="s">
        <v>2248</v>
      </c>
      <c r="F290" s="397"/>
      <c r="H290" s="397"/>
    </row>
    <row r="291" spans="1:12" s="423" customFormat="1">
      <c r="A291" s="423" t="s">
        <v>2263</v>
      </c>
      <c r="B291" s="690"/>
      <c r="G291" s="688"/>
      <c r="H291" s="689"/>
      <c r="I291" s="890"/>
      <c r="L291" s="689"/>
    </row>
    <row r="292" spans="1:12" s="396" customFormat="1">
      <c r="A292" s="396" t="s">
        <v>2312</v>
      </c>
      <c r="G292" s="406"/>
      <c r="H292" s="397"/>
      <c r="I292" s="402"/>
      <c r="L292" s="397"/>
    </row>
    <row r="293" spans="1:12" s="396" customFormat="1">
      <c r="A293" s="396" t="s">
        <v>1633</v>
      </c>
      <c r="G293" s="406"/>
      <c r="H293" s="397"/>
      <c r="I293" s="402"/>
      <c r="L293" s="397"/>
    </row>
    <row r="294" spans="1:12" s="63" customFormat="1" ht="24.75" customHeight="1">
      <c r="A294" s="572"/>
      <c r="B294" s="404" t="s">
        <v>1598</v>
      </c>
      <c r="C294" s="404"/>
      <c r="D294" s="404"/>
      <c r="F294" s="397"/>
      <c r="H294" s="397"/>
    </row>
    <row r="295" spans="1:12" s="63" customFormat="1" ht="24.75" customHeight="1">
      <c r="A295" s="572"/>
      <c r="B295" s="63" t="s">
        <v>2313</v>
      </c>
      <c r="F295" s="397"/>
      <c r="H295" s="397"/>
    </row>
    <row r="296" spans="1:12" s="423" customFormat="1">
      <c r="A296" s="423" t="s">
        <v>2314</v>
      </c>
      <c r="B296" s="690"/>
      <c r="G296" s="688"/>
      <c r="H296" s="689"/>
      <c r="I296" s="890"/>
      <c r="L296" s="689"/>
    </row>
    <row r="297" spans="1:12" s="422" customFormat="1" ht="21.75">
      <c r="B297" s="600" t="s">
        <v>1627</v>
      </c>
      <c r="G297" s="872"/>
      <c r="H297" s="876"/>
      <c r="I297" s="879"/>
      <c r="L297" s="876"/>
    </row>
    <row r="298" spans="1:12" s="423" customFormat="1">
      <c r="B298" s="690" t="s">
        <v>2355</v>
      </c>
      <c r="G298" s="688"/>
      <c r="H298" s="689"/>
      <c r="I298" s="890"/>
      <c r="L298" s="689"/>
    </row>
    <row r="299" spans="1:12" s="423" customFormat="1">
      <c r="A299" s="423" t="s">
        <v>2356</v>
      </c>
      <c r="B299" s="690"/>
      <c r="G299" s="688"/>
      <c r="H299" s="689"/>
      <c r="I299" s="890"/>
      <c r="L299" s="689"/>
    </row>
    <row r="300" spans="1:12" s="63" customFormat="1" ht="24.75" customHeight="1">
      <c r="A300" s="572" t="s">
        <v>1630</v>
      </c>
      <c r="F300" s="397"/>
      <c r="H300" s="397"/>
    </row>
    <row r="301" spans="1:12" s="63" customFormat="1" ht="21" customHeight="1">
      <c r="A301" s="589"/>
      <c r="B301" s="589" t="s">
        <v>1022</v>
      </c>
      <c r="F301" s="397"/>
      <c r="H301" s="397"/>
    </row>
    <row r="302" spans="1:12" s="63" customFormat="1" ht="21.75" customHeight="1">
      <c r="A302" s="589" t="s">
        <v>1023</v>
      </c>
      <c r="F302" s="397"/>
      <c r="H302" s="397"/>
    </row>
    <row r="303" spans="1:12" s="63" customFormat="1" ht="23.25" customHeight="1">
      <c r="A303" s="589"/>
      <c r="B303" s="520" t="s">
        <v>937</v>
      </c>
      <c r="F303" s="397"/>
      <c r="H303" s="397"/>
    </row>
    <row r="304" spans="1:12" s="63" customFormat="1" ht="23.25" customHeight="1">
      <c r="A304" s="602" t="s">
        <v>938</v>
      </c>
      <c r="F304" s="397"/>
      <c r="H304" s="397"/>
    </row>
    <row r="305" spans="1:12" s="400" customFormat="1" ht="23.25" customHeight="1">
      <c r="A305" s="400" t="s">
        <v>547</v>
      </c>
      <c r="G305" s="395" t="s">
        <v>28</v>
      </c>
      <c r="H305" s="401">
        <v>20000</v>
      </c>
      <c r="I305" s="398" t="s">
        <v>30</v>
      </c>
      <c r="L305" s="401"/>
    </row>
    <row r="306" spans="1:12" s="63" customFormat="1" ht="24.75" customHeight="1">
      <c r="A306" s="63" t="s">
        <v>885</v>
      </c>
      <c r="F306" s="397"/>
      <c r="H306" s="397"/>
    </row>
    <row r="307" spans="1:12" s="63" customFormat="1" ht="24.75" customHeight="1">
      <c r="A307" s="63" t="s">
        <v>1631</v>
      </c>
      <c r="F307" s="397"/>
      <c r="H307" s="397"/>
    </row>
    <row r="308" spans="1:12" s="396" customFormat="1">
      <c r="B308" s="396" t="s">
        <v>877</v>
      </c>
      <c r="G308" s="406"/>
      <c r="H308" s="397"/>
      <c r="I308" s="402"/>
      <c r="L308" s="397"/>
    </row>
    <row r="309" spans="1:12" s="396" customFormat="1">
      <c r="B309" s="396" t="s">
        <v>878</v>
      </c>
      <c r="G309" s="406"/>
      <c r="H309" s="397"/>
      <c r="I309" s="402"/>
      <c r="L309" s="397"/>
    </row>
    <row r="310" spans="1:12" s="396" customFormat="1">
      <c r="B310" s="396" t="s">
        <v>879</v>
      </c>
      <c r="G310" s="406"/>
      <c r="H310" s="397"/>
      <c r="I310" s="402"/>
      <c r="L310" s="397"/>
    </row>
    <row r="311" spans="1:12" s="63" customFormat="1" ht="24.75" customHeight="1">
      <c r="A311" s="572"/>
      <c r="B311" s="404" t="s">
        <v>1591</v>
      </c>
      <c r="C311" s="404"/>
      <c r="D311" s="404"/>
      <c r="F311" s="397"/>
      <c r="H311" s="397"/>
    </row>
    <row r="312" spans="1:12" s="63" customFormat="1" ht="24.75" customHeight="1">
      <c r="A312" s="572"/>
      <c r="B312" s="63" t="s">
        <v>2248</v>
      </c>
      <c r="F312" s="397"/>
      <c r="H312" s="397"/>
    </row>
    <row r="313" spans="1:12" s="423" customFormat="1">
      <c r="A313" s="423" t="s">
        <v>2315</v>
      </c>
      <c r="B313" s="690"/>
      <c r="G313" s="688"/>
      <c r="H313" s="689"/>
      <c r="I313" s="890"/>
      <c r="L313" s="689"/>
    </row>
    <row r="314" spans="1:12" s="396" customFormat="1">
      <c r="A314" s="396" t="s">
        <v>2317</v>
      </c>
      <c r="G314" s="406"/>
      <c r="H314" s="397"/>
      <c r="I314" s="402"/>
      <c r="L314" s="397"/>
    </row>
    <row r="315" spans="1:12" s="396" customFormat="1">
      <c r="A315" s="396" t="s">
        <v>2316</v>
      </c>
      <c r="G315" s="406"/>
      <c r="H315" s="397"/>
      <c r="I315" s="402"/>
      <c r="L315" s="397"/>
    </row>
    <row r="316" spans="1:12" s="63" customFormat="1" ht="24.75" customHeight="1">
      <c r="A316" s="572"/>
      <c r="B316" s="404" t="s">
        <v>1598</v>
      </c>
      <c r="C316" s="404"/>
      <c r="D316" s="404"/>
      <c r="F316" s="397"/>
      <c r="H316" s="397"/>
    </row>
    <row r="317" spans="1:12" s="63" customFormat="1" ht="24.75" customHeight="1">
      <c r="A317" s="572"/>
      <c r="B317" s="63" t="s">
        <v>2313</v>
      </c>
      <c r="F317" s="397"/>
      <c r="H317" s="397"/>
    </row>
    <row r="318" spans="1:12" s="423" customFormat="1">
      <c r="A318" s="423" t="s">
        <v>2318</v>
      </c>
      <c r="B318" s="690"/>
      <c r="G318" s="688"/>
      <c r="H318" s="689"/>
      <c r="I318" s="890"/>
      <c r="L318" s="689"/>
    </row>
    <row r="319" spans="1:12" s="422" customFormat="1" ht="21.75">
      <c r="B319" s="600" t="s">
        <v>1627</v>
      </c>
      <c r="G319" s="872"/>
      <c r="H319" s="876"/>
      <c r="I319" s="879"/>
      <c r="L319" s="876"/>
    </row>
    <row r="320" spans="1:12" s="423" customFormat="1">
      <c r="B320" s="690" t="s">
        <v>2355</v>
      </c>
      <c r="G320" s="688"/>
      <c r="H320" s="689"/>
      <c r="I320" s="890"/>
      <c r="L320" s="689"/>
    </row>
    <row r="321" spans="1:12" s="423" customFormat="1">
      <c r="A321" s="423" t="s">
        <v>2609</v>
      </c>
      <c r="B321" s="690"/>
      <c r="G321" s="688"/>
      <c r="H321" s="689"/>
      <c r="I321" s="890"/>
      <c r="L321" s="689"/>
    </row>
    <row r="322" spans="1:12" s="396" customFormat="1">
      <c r="A322" s="396" t="s">
        <v>2546</v>
      </c>
      <c r="G322" s="406"/>
      <c r="H322" s="397"/>
      <c r="I322" s="402"/>
      <c r="L322" s="397"/>
    </row>
    <row r="323" spans="1:12" s="396" customFormat="1">
      <c r="A323" s="396" t="s">
        <v>2545</v>
      </c>
      <c r="G323" s="406"/>
      <c r="H323" s="397"/>
      <c r="I323" s="402"/>
      <c r="L323" s="397"/>
    </row>
    <row r="324" spans="1:12" s="63" customFormat="1" ht="24.75" customHeight="1">
      <c r="A324" s="429" t="s">
        <v>1630</v>
      </c>
      <c r="F324" s="397"/>
      <c r="H324" s="397"/>
    </row>
    <row r="325" spans="1:12" s="63" customFormat="1" ht="21" customHeight="1">
      <c r="A325" s="589"/>
      <c r="B325" s="589" t="s">
        <v>1022</v>
      </c>
      <c r="F325" s="397"/>
      <c r="H325" s="397"/>
    </row>
    <row r="326" spans="1:12" s="63" customFormat="1" ht="21.75" customHeight="1">
      <c r="A326" s="589" t="s">
        <v>1023</v>
      </c>
      <c r="F326" s="397"/>
      <c r="H326" s="397"/>
    </row>
    <row r="327" spans="1:12" s="63" customFormat="1" ht="23.25" customHeight="1">
      <c r="A327" s="589"/>
      <c r="B327" s="63" t="s">
        <v>937</v>
      </c>
      <c r="F327" s="397"/>
      <c r="H327" s="397"/>
    </row>
    <row r="328" spans="1:12" s="63" customFormat="1" ht="23.25" customHeight="1">
      <c r="A328" s="602" t="s">
        <v>938</v>
      </c>
      <c r="F328" s="397"/>
      <c r="H328" s="397"/>
    </row>
    <row r="329" spans="1:12" s="400" customFormat="1" ht="24" customHeight="1">
      <c r="A329" s="400" t="s">
        <v>548</v>
      </c>
      <c r="G329" s="395" t="s">
        <v>28</v>
      </c>
      <c r="H329" s="401">
        <v>150000</v>
      </c>
      <c r="I329" s="398" t="s">
        <v>30</v>
      </c>
      <c r="L329" s="401"/>
    </row>
    <row r="330" spans="1:12" s="63" customFormat="1" ht="24.75" customHeight="1">
      <c r="A330" s="63" t="s">
        <v>887</v>
      </c>
      <c r="F330" s="397"/>
      <c r="H330" s="397"/>
    </row>
    <row r="331" spans="1:12" s="63" customFormat="1" ht="24.75" customHeight="1">
      <c r="A331" s="63" t="s">
        <v>1631</v>
      </c>
      <c r="F331" s="397"/>
      <c r="H331" s="397"/>
    </row>
    <row r="332" spans="1:12" s="396" customFormat="1">
      <c r="B332" s="396" t="s">
        <v>877</v>
      </c>
      <c r="G332" s="406"/>
      <c r="H332" s="397"/>
      <c r="I332" s="402"/>
      <c r="L332" s="397"/>
    </row>
    <row r="333" spans="1:12" s="396" customFormat="1">
      <c r="B333" s="396" t="s">
        <v>878</v>
      </c>
      <c r="G333" s="406"/>
      <c r="H333" s="397"/>
      <c r="I333" s="402"/>
      <c r="L333" s="397"/>
    </row>
    <row r="334" spans="1:12" s="396" customFormat="1" ht="21" customHeight="1">
      <c r="B334" s="699" t="s">
        <v>879</v>
      </c>
      <c r="G334" s="406"/>
      <c r="H334" s="397"/>
      <c r="I334" s="402"/>
      <c r="L334" s="397"/>
    </row>
    <row r="335" spans="1:12" s="396" customFormat="1">
      <c r="A335" s="396" t="s">
        <v>1638</v>
      </c>
      <c r="G335" s="406"/>
      <c r="H335" s="397"/>
      <c r="I335" s="402"/>
      <c r="L335" s="397"/>
    </row>
    <row r="336" spans="1:12" s="63" customFormat="1" ht="24.75" customHeight="1">
      <c r="A336" s="572"/>
      <c r="B336" s="404" t="s">
        <v>1639</v>
      </c>
      <c r="C336" s="404"/>
      <c r="D336" s="404"/>
      <c r="F336" s="397"/>
      <c r="H336" s="397"/>
    </row>
    <row r="337" spans="1:12" s="63" customFormat="1" ht="24.75" customHeight="1">
      <c r="A337" s="572"/>
      <c r="B337" s="63" t="s">
        <v>2313</v>
      </c>
      <c r="F337" s="397"/>
      <c r="H337" s="397"/>
    </row>
    <row r="338" spans="1:12" s="423" customFormat="1">
      <c r="A338" s="423" t="s">
        <v>2320</v>
      </c>
      <c r="B338" s="690"/>
      <c r="G338" s="688"/>
      <c r="H338" s="689"/>
      <c r="I338" s="890"/>
      <c r="L338" s="689"/>
    </row>
    <row r="339" spans="1:12" s="396" customFormat="1">
      <c r="A339" s="396" t="s">
        <v>2319</v>
      </c>
      <c r="G339" s="406"/>
      <c r="H339" s="397"/>
      <c r="I339" s="402"/>
      <c r="L339" s="397"/>
    </row>
    <row r="340" spans="1:12" s="404" customFormat="1" ht="24.75" customHeight="1">
      <c r="A340" s="429" t="s">
        <v>1630</v>
      </c>
      <c r="F340" s="401"/>
      <c r="H340" s="401"/>
    </row>
    <row r="341" spans="1:12" s="63" customFormat="1" ht="21" customHeight="1">
      <c r="A341" s="589"/>
      <c r="B341" s="589" t="s">
        <v>1022</v>
      </c>
      <c r="F341" s="397"/>
      <c r="H341" s="397"/>
    </row>
    <row r="342" spans="1:12" s="63" customFormat="1" ht="21.75" customHeight="1">
      <c r="A342" s="589" t="s">
        <v>1023</v>
      </c>
      <c r="F342" s="397"/>
      <c r="H342" s="397"/>
    </row>
    <row r="343" spans="1:12" s="63" customFormat="1" ht="23.25" customHeight="1">
      <c r="A343" s="589"/>
      <c r="B343" s="63" t="s">
        <v>937</v>
      </c>
      <c r="F343" s="397"/>
      <c r="H343" s="397"/>
    </row>
    <row r="344" spans="1:12" s="63" customFormat="1" ht="23.25" customHeight="1">
      <c r="A344" s="602" t="s">
        <v>938</v>
      </c>
      <c r="F344" s="397"/>
      <c r="H344" s="397"/>
    </row>
    <row r="345" spans="1:12" s="63" customFormat="1" ht="23.25" customHeight="1">
      <c r="A345" s="602"/>
      <c r="B345" s="63" t="s">
        <v>2321</v>
      </c>
      <c r="F345" s="397"/>
      <c r="H345" s="397"/>
    </row>
    <row r="346" spans="1:12" s="63" customFormat="1" ht="23.25" customHeight="1">
      <c r="A346" s="602" t="s">
        <v>2322</v>
      </c>
      <c r="F346" s="397"/>
      <c r="H346" s="397"/>
    </row>
    <row r="347" spans="1:12" s="404" customFormat="1" ht="23.25" customHeight="1">
      <c r="A347" s="404" t="s">
        <v>549</v>
      </c>
      <c r="F347" s="401"/>
      <c r="G347" s="404" t="s">
        <v>28</v>
      </c>
      <c r="H347" s="401">
        <v>20000</v>
      </c>
      <c r="I347" s="404" t="s">
        <v>30</v>
      </c>
    </row>
    <row r="348" spans="1:12" s="63" customFormat="1" ht="24.75" customHeight="1">
      <c r="A348" s="63" t="s">
        <v>1892</v>
      </c>
      <c r="F348" s="397"/>
      <c r="H348" s="397"/>
    </row>
    <row r="349" spans="1:12" s="63" customFormat="1" ht="24.75" customHeight="1">
      <c r="A349" s="63" t="s">
        <v>1893</v>
      </c>
      <c r="F349" s="397"/>
      <c r="H349" s="397"/>
    </row>
    <row r="350" spans="1:12" s="396" customFormat="1">
      <c r="B350" s="396" t="s">
        <v>877</v>
      </c>
      <c r="G350" s="406"/>
      <c r="H350" s="397"/>
      <c r="I350" s="402"/>
      <c r="L350" s="397"/>
    </row>
    <row r="351" spans="1:12" s="396" customFormat="1">
      <c r="B351" s="396" t="s">
        <v>878</v>
      </c>
      <c r="G351" s="406"/>
      <c r="H351" s="397"/>
      <c r="I351" s="402"/>
      <c r="L351" s="397"/>
    </row>
    <row r="352" spans="1:12" s="396" customFormat="1">
      <c r="B352" s="396" t="s">
        <v>879</v>
      </c>
      <c r="G352" s="406"/>
      <c r="H352" s="397"/>
      <c r="I352" s="402"/>
      <c r="L352" s="397"/>
    </row>
    <row r="353" spans="1:12" s="396" customFormat="1">
      <c r="A353" s="396" t="s">
        <v>1638</v>
      </c>
      <c r="G353" s="406"/>
      <c r="H353" s="397"/>
      <c r="I353" s="402"/>
      <c r="L353" s="397"/>
    </row>
    <row r="354" spans="1:12" s="63" customFormat="1" ht="24.75" customHeight="1">
      <c r="A354" s="572"/>
      <c r="B354" s="404" t="s">
        <v>1639</v>
      </c>
      <c r="C354" s="404"/>
      <c r="D354" s="404"/>
      <c r="F354" s="397"/>
      <c r="H354" s="397"/>
    </row>
    <row r="355" spans="1:12" s="63" customFormat="1" ht="24.75" customHeight="1">
      <c r="A355" s="572"/>
      <c r="B355" s="63" t="s">
        <v>2313</v>
      </c>
      <c r="F355" s="397"/>
      <c r="H355" s="397"/>
    </row>
    <row r="356" spans="1:12" s="423" customFormat="1">
      <c r="A356" s="423" t="s">
        <v>2323</v>
      </c>
      <c r="B356" s="690"/>
      <c r="G356" s="688"/>
      <c r="H356" s="689"/>
      <c r="I356" s="890"/>
      <c r="L356" s="689"/>
    </row>
    <row r="357" spans="1:12" s="63" customFormat="1" ht="24.75" customHeight="1">
      <c r="A357" s="572" t="s">
        <v>1630</v>
      </c>
      <c r="F357" s="397"/>
      <c r="H357" s="397"/>
    </row>
    <row r="358" spans="1:12" s="63" customFormat="1" ht="21" customHeight="1">
      <c r="A358" s="589"/>
      <c r="B358" s="589" t="s">
        <v>1022</v>
      </c>
      <c r="F358" s="397"/>
      <c r="H358" s="397"/>
    </row>
    <row r="359" spans="1:12" s="63" customFormat="1" ht="21.75" customHeight="1">
      <c r="A359" s="589" t="s">
        <v>1023</v>
      </c>
      <c r="F359" s="397"/>
      <c r="H359" s="397"/>
    </row>
    <row r="360" spans="1:12" s="63" customFormat="1" ht="23.25" customHeight="1">
      <c r="A360" s="589"/>
      <c r="B360" s="63" t="s">
        <v>937</v>
      </c>
      <c r="F360" s="397"/>
      <c r="H360" s="397"/>
    </row>
    <row r="361" spans="1:12" s="63" customFormat="1" ht="23.25" customHeight="1">
      <c r="A361" s="602" t="s">
        <v>938</v>
      </c>
      <c r="F361" s="397"/>
      <c r="H361" s="397"/>
    </row>
    <row r="362" spans="1:12" s="400" customFormat="1" ht="23.25" customHeight="1">
      <c r="A362" s="400" t="s">
        <v>967</v>
      </c>
      <c r="G362" s="395" t="s">
        <v>28</v>
      </c>
      <c r="H362" s="401">
        <v>5000</v>
      </c>
      <c r="I362" s="398" t="s">
        <v>30</v>
      </c>
      <c r="L362" s="401"/>
    </row>
    <row r="363" spans="1:12" s="63" customFormat="1" ht="24.75" customHeight="1">
      <c r="A363" s="63" t="s">
        <v>888</v>
      </c>
      <c r="F363" s="397"/>
      <c r="H363" s="397"/>
    </row>
    <row r="364" spans="1:12" s="63" customFormat="1" ht="24.75" customHeight="1">
      <c r="A364" s="63" t="s">
        <v>1643</v>
      </c>
      <c r="F364" s="397"/>
      <c r="H364" s="397"/>
    </row>
    <row r="365" spans="1:12" s="396" customFormat="1">
      <c r="B365" s="396" t="s">
        <v>877</v>
      </c>
      <c r="G365" s="406"/>
      <c r="H365" s="397"/>
      <c r="I365" s="402"/>
      <c r="L365" s="397"/>
    </row>
    <row r="366" spans="1:12" s="396" customFormat="1">
      <c r="B366" s="396" t="s">
        <v>878</v>
      </c>
      <c r="G366" s="406"/>
      <c r="H366" s="397"/>
      <c r="I366" s="402"/>
      <c r="L366" s="397"/>
    </row>
    <row r="367" spans="1:12" s="396" customFormat="1">
      <c r="B367" s="396" t="s">
        <v>879</v>
      </c>
      <c r="G367" s="406"/>
      <c r="H367" s="397"/>
      <c r="I367" s="402"/>
      <c r="L367" s="397"/>
    </row>
    <row r="368" spans="1:12" s="396" customFormat="1">
      <c r="A368" s="396" t="s">
        <v>1644</v>
      </c>
      <c r="G368" s="406"/>
      <c r="H368" s="397"/>
      <c r="I368" s="402"/>
      <c r="L368" s="397"/>
    </row>
    <row r="369" spans="1:12" s="63" customFormat="1" ht="24.75" customHeight="1">
      <c r="A369" s="572"/>
      <c r="B369" s="404" t="s">
        <v>1591</v>
      </c>
      <c r="C369" s="404"/>
      <c r="D369" s="404"/>
      <c r="F369" s="397"/>
      <c r="H369" s="397"/>
    </row>
    <row r="370" spans="1:12" s="63" customFormat="1" ht="24.75" customHeight="1">
      <c r="A370" s="572"/>
      <c r="B370" s="63" t="s">
        <v>2248</v>
      </c>
      <c r="F370" s="397"/>
      <c r="H370" s="397"/>
    </row>
    <row r="371" spans="1:12" s="423" customFormat="1">
      <c r="A371" s="423" t="s">
        <v>2325</v>
      </c>
      <c r="B371" s="690"/>
      <c r="G371" s="688"/>
      <c r="H371" s="689"/>
      <c r="I371" s="890"/>
      <c r="L371" s="689"/>
    </row>
    <row r="372" spans="1:12" s="396" customFormat="1">
      <c r="A372" s="396" t="s">
        <v>2324</v>
      </c>
      <c r="G372" s="406"/>
      <c r="H372" s="397"/>
      <c r="I372" s="402"/>
      <c r="L372" s="397"/>
    </row>
    <row r="373" spans="1:12" s="63" customFormat="1" ht="24.75" customHeight="1">
      <c r="A373" s="572"/>
      <c r="B373" s="404" t="s">
        <v>1598</v>
      </c>
      <c r="C373" s="404"/>
      <c r="D373" s="404"/>
      <c r="F373" s="397"/>
      <c r="H373" s="397"/>
    </row>
    <row r="374" spans="1:12" s="63" customFormat="1" ht="24.75" customHeight="1">
      <c r="A374" s="572"/>
      <c r="B374" s="63" t="s">
        <v>2250</v>
      </c>
      <c r="F374" s="397"/>
      <c r="H374" s="397"/>
    </row>
    <row r="375" spans="1:12" s="423" customFormat="1">
      <c r="A375" s="423" t="s">
        <v>2327</v>
      </c>
      <c r="B375" s="690"/>
      <c r="G375" s="688"/>
      <c r="H375" s="689"/>
      <c r="I375" s="890"/>
      <c r="L375" s="689"/>
    </row>
    <row r="376" spans="1:12" s="396" customFormat="1">
      <c r="A376" s="396" t="s">
        <v>2326</v>
      </c>
      <c r="G376" s="406"/>
      <c r="H376" s="397"/>
      <c r="I376" s="402"/>
      <c r="L376" s="397"/>
    </row>
    <row r="377" spans="1:12" s="404" customFormat="1" ht="24.75" customHeight="1">
      <c r="A377" s="429" t="s">
        <v>1630</v>
      </c>
      <c r="F377" s="401"/>
      <c r="H377" s="401"/>
    </row>
    <row r="378" spans="1:12" s="63" customFormat="1" ht="21" customHeight="1">
      <c r="A378" s="589"/>
      <c r="B378" s="589" t="s">
        <v>1022</v>
      </c>
      <c r="F378" s="397"/>
      <c r="H378" s="397"/>
    </row>
    <row r="379" spans="1:12" s="63" customFormat="1" ht="21.75" customHeight="1">
      <c r="A379" s="589" t="s">
        <v>1023</v>
      </c>
      <c r="F379" s="397"/>
      <c r="H379" s="397"/>
    </row>
    <row r="380" spans="1:12" s="63" customFormat="1" ht="23.25" customHeight="1">
      <c r="A380" s="589"/>
      <c r="B380" s="63" t="s">
        <v>937</v>
      </c>
      <c r="F380" s="397"/>
      <c r="H380" s="397"/>
    </row>
    <row r="381" spans="1:12" s="63" customFormat="1" ht="23.25" customHeight="1">
      <c r="A381" s="602" t="s">
        <v>938</v>
      </c>
      <c r="F381" s="397"/>
      <c r="H381" s="397"/>
    </row>
    <row r="382" spans="1:12" s="404" customFormat="1" ht="21" customHeight="1">
      <c r="A382" s="404" t="s">
        <v>550</v>
      </c>
      <c r="F382" s="401"/>
      <c r="G382" s="404" t="s">
        <v>28</v>
      </c>
      <c r="H382" s="401">
        <v>30000</v>
      </c>
      <c r="I382" s="404" t="s">
        <v>30</v>
      </c>
    </row>
    <row r="383" spans="1:12" s="63" customFormat="1" ht="24.75" customHeight="1">
      <c r="A383" s="63" t="s">
        <v>931</v>
      </c>
      <c r="D383" s="404"/>
      <c r="E383" s="405"/>
      <c r="F383" s="401"/>
      <c r="G383" s="404"/>
      <c r="H383" s="397"/>
    </row>
    <row r="384" spans="1:12" s="63" customFormat="1" ht="24.75" customHeight="1">
      <c r="A384" s="63" t="s">
        <v>932</v>
      </c>
      <c r="D384" s="404"/>
      <c r="E384" s="405"/>
      <c r="F384" s="401"/>
      <c r="G384" s="404"/>
      <c r="H384" s="397"/>
    </row>
    <row r="385" spans="1:12" s="63" customFormat="1" ht="23.25" customHeight="1">
      <c r="A385" s="63" t="s">
        <v>1894</v>
      </c>
      <c r="D385" s="404"/>
      <c r="E385" s="405"/>
      <c r="F385" s="401"/>
      <c r="G385" s="404"/>
      <c r="H385" s="397"/>
      <c r="I385" s="396"/>
    </row>
    <row r="386" spans="1:12" s="396" customFormat="1">
      <c r="B386" s="396" t="s">
        <v>877</v>
      </c>
      <c r="G386" s="406"/>
      <c r="H386" s="397"/>
      <c r="I386" s="402"/>
      <c r="L386" s="397"/>
    </row>
    <row r="387" spans="1:12" s="396" customFormat="1">
      <c r="B387" s="396" t="s">
        <v>878</v>
      </c>
      <c r="G387" s="406"/>
      <c r="H387" s="397"/>
      <c r="I387" s="402"/>
      <c r="L387" s="397"/>
    </row>
    <row r="388" spans="1:12" s="396" customFormat="1">
      <c r="B388" s="396" t="s">
        <v>879</v>
      </c>
      <c r="G388" s="406"/>
      <c r="H388" s="397"/>
      <c r="I388" s="402"/>
      <c r="L388" s="397"/>
    </row>
    <row r="389" spans="1:12" s="63" customFormat="1" ht="24.75" customHeight="1">
      <c r="A389" s="572" t="s">
        <v>880</v>
      </c>
      <c r="F389" s="397"/>
      <c r="H389" s="397"/>
    </row>
    <row r="390" spans="1:12" s="63" customFormat="1" ht="21" customHeight="1">
      <c r="A390" s="589"/>
      <c r="B390" s="589" t="s">
        <v>936</v>
      </c>
      <c r="F390" s="397"/>
      <c r="H390" s="397"/>
    </row>
    <row r="391" spans="1:12" s="63" customFormat="1" ht="21.75" customHeight="1">
      <c r="A391" s="589" t="s">
        <v>935</v>
      </c>
      <c r="F391" s="397"/>
      <c r="H391" s="397"/>
    </row>
    <row r="392" spans="1:12" s="63" customFormat="1" ht="23.25" customHeight="1">
      <c r="A392" s="589"/>
      <c r="B392" s="589" t="s">
        <v>937</v>
      </c>
      <c r="F392" s="397"/>
      <c r="H392" s="397"/>
    </row>
    <row r="393" spans="1:12" s="63" customFormat="1" ht="23.25" customHeight="1">
      <c r="A393" s="602" t="s">
        <v>938</v>
      </c>
      <c r="F393" s="397"/>
      <c r="H393" s="397"/>
    </row>
    <row r="394" spans="1:12" s="404" customFormat="1" ht="24" customHeight="1">
      <c r="A394" s="590" t="s">
        <v>968</v>
      </c>
      <c r="E394" s="405"/>
      <c r="F394" s="401"/>
      <c r="G394" s="404" t="s">
        <v>28</v>
      </c>
      <c r="H394" s="401">
        <v>50000</v>
      </c>
      <c r="I394" s="400" t="s">
        <v>30</v>
      </c>
    </row>
    <row r="395" spans="1:12" s="63" customFormat="1" ht="24.75" customHeight="1">
      <c r="A395" s="63" t="s">
        <v>889</v>
      </c>
      <c r="F395" s="397"/>
      <c r="H395" s="397"/>
    </row>
    <row r="396" spans="1:12" s="63" customFormat="1" ht="24.75" customHeight="1">
      <c r="A396" s="63" t="s">
        <v>1614</v>
      </c>
      <c r="F396" s="397"/>
      <c r="H396" s="397"/>
    </row>
    <row r="397" spans="1:12" s="396" customFormat="1">
      <c r="B397" s="598" t="s">
        <v>1649</v>
      </c>
      <c r="G397" s="406"/>
      <c r="H397" s="397"/>
      <c r="I397" s="402"/>
      <c r="L397" s="397"/>
    </row>
    <row r="398" spans="1:12" s="396" customFormat="1">
      <c r="B398" s="598" t="s">
        <v>1650</v>
      </c>
      <c r="G398" s="406"/>
      <c r="H398" s="397"/>
      <c r="I398" s="402"/>
      <c r="L398" s="397"/>
    </row>
    <row r="399" spans="1:12" s="396" customFormat="1">
      <c r="B399" s="598" t="s">
        <v>1651</v>
      </c>
      <c r="G399" s="406"/>
      <c r="H399" s="397"/>
      <c r="I399" s="402"/>
      <c r="L399" s="397"/>
    </row>
    <row r="400" spans="1:12" s="396" customFormat="1">
      <c r="B400" s="598" t="s">
        <v>1652</v>
      </c>
      <c r="G400" s="406"/>
      <c r="H400" s="397"/>
      <c r="I400" s="402"/>
      <c r="L400" s="397"/>
    </row>
    <row r="401" spans="1:12" s="396" customFormat="1">
      <c r="A401" s="396" t="s">
        <v>1653</v>
      </c>
      <c r="B401" s="598"/>
      <c r="G401" s="406"/>
      <c r="H401" s="397"/>
      <c r="I401" s="402"/>
      <c r="L401" s="397"/>
    </row>
    <row r="402" spans="1:12" s="63" customFormat="1" ht="24.75" customHeight="1">
      <c r="A402" s="572"/>
      <c r="B402" s="404" t="s">
        <v>1591</v>
      </c>
      <c r="C402" s="404"/>
      <c r="D402" s="404"/>
      <c r="F402" s="397"/>
      <c r="H402" s="397"/>
    </row>
    <row r="403" spans="1:12" s="63" customFormat="1" ht="24.75" customHeight="1">
      <c r="A403" s="572"/>
      <c r="B403" s="63" t="s">
        <v>2248</v>
      </c>
      <c r="F403" s="397"/>
      <c r="H403" s="397"/>
    </row>
    <row r="404" spans="1:12" s="423" customFormat="1">
      <c r="A404" s="423" t="s">
        <v>2260</v>
      </c>
      <c r="B404" s="690"/>
      <c r="G404" s="688"/>
      <c r="H404" s="689"/>
      <c r="I404" s="890"/>
      <c r="L404" s="689"/>
    </row>
    <row r="405" spans="1:12" s="63" customFormat="1" ht="24.75" customHeight="1">
      <c r="A405" s="572"/>
      <c r="B405" s="404" t="s">
        <v>1598</v>
      </c>
      <c r="C405" s="404"/>
      <c r="D405" s="404"/>
      <c r="F405" s="397"/>
      <c r="H405" s="397"/>
    </row>
    <row r="406" spans="1:12" s="63" customFormat="1" ht="24.75" customHeight="1">
      <c r="A406" s="572"/>
      <c r="B406" s="63" t="s">
        <v>2313</v>
      </c>
      <c r="F406" s="397"/>
      <c r="H406" s="397"/>
    </row>
    <row r="407" spans="1:12" s="423" customFormat="1">
      <c r="A407" s="423" t="s">
        <v>2328</v>
      </c>
      <c r="B407" s="690"/>
      <c r="G407" s="688"/>
      <c r="H407" s="689"/>
      <c r="I407" s="890"/>
      <c r="L407" s="689"/>
    </row>
    <row r="408" spans="1:12" s="423" customFormat="1">
      <c r="A408" s="880" t="s">
        <v>2329</v>
      </c>
      <c r="B408" s="690"/>
      <c r="G408" s="688"/>
      <c r="H408" s="689"/>
      <c r="I408" s="890"/>
      <c r="L408" s="689"/>
    </row>
    <row r="409" spans="1:12" s="423" customFormat="1">
      <c r="A409" s="880" t="s">
        <v>2331</v>
      </c>
      <c r="B409" s="690"/>
      <c r="G409" s="688"/>
      <c r="H409" s="689"/>
      <c r="I409" s="890"/>
      <c r="L409" s="689"/>
    </row>
    <row r="410" spans="1:12" s="423" customFormat="1">
      <c r="A410" s="880" t="s">
        <v>2330</v>
      </c>
      <c r="B410" s="690"/>
      <c r="G410" s="688"/>
      <c r="H410" s="689"/>
      <c r="I410" s="890"/>
      <c r="L410" s="689"/>
    </row>
    <row r="411" spans="1:12" s="422" customFormat="1" ht="21.75">
      <c r="B411" s="600" t="s">
        <v>1627</v>
      </c>
      <c r="G411" s="872"/>
      <c r="H411" s="876"/>
      <c r="I411" s="879"/>
      <c r="L411" s="876"/>
    </row>
    <row r="412" spans="1:12" s="423" customFormat="1">
      <c r="B412" s="690" t="s">
        <v>2355</v>
      </c>
      <c r="G412" s="688"/>
      <c r="H412" s="689"/>
      <c r="I412" s="890"/>
      <c r="L412" s="689"/>
    </row>
    <row r="413" spans="1:12" s="423" customFormat="1">
      <c r="A413" s="423" t="s">
        <v>2610</v>
      </c>
      <c r="B413" s="690"/>
      <c r="G413" s="688"/>
      <c r="H413" s="689"/>
      <c r="I413" s="890"/>
      <c r="L413" s="689"/>
    </row>
    <row r="414" spans="1:12" s="396" customFormat="1">
      <c r="A414" s="880" t="s">
        <v>2611</v>
      </c>
      <c r="G414" s="406"/>
      <c r="H414" s="397"/>
      <c r="I414" s="402"/>
      <c r="L414" s="397"/>
    </row>
    <row r="415" spans="1:12" s="396" customFormat="1">
      <c r="A415" s="396" t="s">
        <v>2612</v>
      </c>
      <c r="B415" s="598"/>
      <c r="G415" s="406"/>
      <c r="H415" s="397"/>
      <c r="I415" s="402"/>
      <c r="L415" s="397"/>
    </row>
    <row r="416" spans="1:12" s="396" customFormat="1">
      <c r="A416" s="880" t="s">
        <v>2614</v>
      </c>
      <c r="B416" s="598"/>
      <c r="G416" s="406"/>
      <c r="H416" s="397"/>
      <c r="I416" s="402"/>
      <c r="L416" s="397"/>
    </row>
    <row r="417" spans="1:12" s="396" customFormat="1">
      <c r="A417" s="396" t="s">
        <v>2613</v>
      </c>
      <c r="B417" s="598"/>
      <c r="G417" s="406"/>
      <c r="H417" s="397"/>
      <c r="I417" s="402"/>
      <c r="L417" s="397"/>
    </row>
    <row r="418" spans="1:12" s="63" customFormat="1" ht="24.75" customHeight="1">
      <c r="A418" s="429" t="s">
        <v>1663</v>
      </c>
      <c r="F418" s="397"/>
      <c r="H418" s="397"/>
    </row>
    <row r="419" spans="1:12" s="63" customFormat="1" ht="21" customHeight="1">
      <c r="A419" s="589"/>
      <c r="B419" s="589" t="s">
        <v>1022</v>
      </c>
      <c r="F419" s="397"/>
      <c r="H419" s="397"/>
    </row>
    <row r="420" spans="1:12" s="63" customFormat="1" ht="21.75" customHeight="1">
      <c r="A420" s="589" t="s">
        <v>1023</v>
      </c>
      <c r="F420" s="397"/>
      <c r="H420" s="397"/>
    </row>
    <row r="421" spans="1:12" s="63" customFormat="1" ht="23.25" customHeight="1">
      <c r="A421" s="589"/>
      <c r="B421" s="63" t="s">
        <v>937</v>
      </c>
      <c r="F421" s="397"/>
      <c r="H421" s="397"/>
    </row>
    <row r="422" spans="1:12" s="63" customFormat="1" ht="23.25" customHeight="1">
      <c r="A422" s="602" t="s">
        <v>938</v>
      </c>
      <c r="F422" s="397"/>
      <c r="H422" s="397"/>
    </row>
    <row r="423" spans="1:12" s="400" customFormat="1" ht="25.5" customHeight="1">
      <c r="A423" s="400" t="s">
        <v>969</v>
      </c>
      <c r="G423" s="395" t="s">
        <v>28</v>
      </c>
      <c r="H423" s="401">
        <v>50000</v>
      </c>
      <c r="I423" s="398" t="s">
        <v>30</v>
      </c>
      <c r="L423" s="401"/>
    </row>
    <row r="424" spans="1:12" s="63" customFormat="1" ht="21" customHeight="1">
      <c r="A424" s="589" t="s">
        <v>890</v>
      </c>
      <c r="F424" s="397"/>
      <c r="H424" s="397"/>
    </row>
    <row r="425" spans="1:12" s="63" customFormat="1" ht="21" customHeight="1">
      <c r="A425" s="589" t="s">
        <v>1664</v>
      </c>
      <c r="F425" s="397"/>
      <c r="H425" s="397"/>
    </row>
    <row r="426" spans="1:12" s="396" customFormat="1">
      <c r="B426" s="396" t="s">
        <v>877</v>
      </c>
      <c r="G426" s="406"/>
      <c r="H426" s="397"/>
      <c r="I426" s="402"/>
      <c r="L426" s="397"/>
    </row>
    <row r="427" spans="1:12" s="396" customFormat="1">
      <c r="B427" s="396" t="s">
        <v>878</v>
      </c>
      <c r="G427" s="406"/>
      <c r="H427" s="397"/>
      <c r="I427" s="402"/>
      <c r="L427" s="397"/>
    </row>
    <row r="428" spans="1:12" s="396" customFormat="1">
      <c r="B428" s="396" t="s">
        <v>879</v>
      </c>
      <c r="G428" s="406"/>
      <c r="H428" s="397"/>
      <c r="I428" s="402"/>
      <c r="L428" s="397"/>
    </row>
    <row r="429" spans="1:12" s="396" customFormat="1">
      <c r="A429" s="396" t="s">
        <v>1665</v>
      </c>
      <c r="B429" s="598"/>
      <c r="G429" s="406"/>
      <c r="H429" s="397"/>
      <c r="I429" s="402"/>
      <c r="L429" s="397"/>
    </row>
    <row r="430" spans="1:12" s="63" customFormat="1" ht="24.75" customHeight="1">
      <c r="A430" s="572"/>
      <c r="B430" s="404" t="s">
        <v>1591</v>
      </c>
      <c r="C430" s="404"/>
      <c r="D430" s="404"/>
      <c r="F430" s="397"/>
      <c r="H430" s="397"/>
    </row>
    <row r="431" spans="1:12" s="63" customFormat="1" ht="24.75" customHeight="1">
      <c r="A431" s="572"/>
      <c r="B431" s="63" t="s">
        <v>2248</v>
      </c>
      <c r="F431" s="397"/>
      <c r="H431" s="397"/>
    </row>
    <row r="432" spans="1:12" s="423" customFormat="1">
      <c r="A432" s="423" t="s">
        <v>2266</v>
      </c>
      <c r="B432" s="690"/>
      <c r="G432" s="688"/>
      <c r="H432" s="689"/>
      <c r="I432" s="890"/>
      <c r="L432" s="689"/>
    </row>
    <row r="433" spans="1:12" s="396" customFormat="1">
      <c r="A433" s="396" t="s">
        <v>1667</v>
      </c>
      <c r="G433" s="406"/>
      <c r="H433" s="397"/>
      <c r="I433" s="402"/>
      <c r="L433" s="397"/>
    </row>
    <row r="434" spans="1:12" s="396" customFormat="1">
      <c r="G434" s="406"/>
      <c r="H434" s="397"/>
      <c r="I434" s="402"/>
      <c r="L434" s="397"/>
    </row>
    <row r="435" spans="1:12" s="396" customFormat="1">
      <c r="G435" s="406"/>
      <c r="H435" s="397"/>
      <c r="I435" s="402"/>
      <c r="L435" s="397"/>
    </row>
    <row r="436" spans="1:12" s="63" customFormat="1" ht="24.75" customHeight="1">
      <c r="A436" s="572"/>
      <c r="B436" s="404" t="s">
        <v>1598</v>
      </c>
      <c r="C436" s="404"/>
      <c r="D436" s="404"/>
      <c r="F436" s="397"/>
      <c r="H436" s="397"/>
    </row>
    <row r="437" spans="1:12" s="63" customFormat="1" ht="24.75" customHeight="1">
      <c r="A437" s="572"/>
      <c r="B437" s="63" t="s">
        <v>2313</v>
      </c>
      <c r="F437" s="397"/>
      <c r="H437" s="397"/>
    </row>
    <row r="438" spans="1:12" s="423" customFormat="1">
      <c r="A438" s="423" t="s">
        <v>2332</v>
      </c>
      <c r="B438" s="690"/>
      <c r="G438" s="688"/>
      <c r="H438" s="689"/>
      <c r="I438" s="890"/>
      <c r="L438" s="689"/>
    </row>
    <row r="439" spans="1:12" s="423" customFormat="1">
      <c r="A439" s="423" t="s">
        <v>1633</v>
      </c>
      <c r="B439" s="690"/>
      <c r="G439" s="688"/>
      <c r="H439" s="689"/>
      <c r="I439" s="890"/>
      <c r="L439" s="689"/>
    </row>
    <row r="440" spans="1:12" s="404" customFormat="1" ht="24.75" customHeight="1">
      <c r="A440" s="429" t="s">
        <v>1663</v>
      </c>
      <c r="F440" s="401"/>
      <c r="H440" s="401"/>
    </row>
    <row r="441" spans="1:12" s="63" customFormat="1" ht="21" customHeight="1">
      <c r="A441" s="589"/>
      <c r="B441" s="589" t="s">
        <v>1022</v>
      </c>
      <c r="F441" s="397"/>
      <c r="H441" s="397"/>
    </row>
    <row r="442" spans="1:12" s="63" customFormat="1" ht="21.75" customHeight="1">
      <c r="A442" s="589" t="s">
        <v>1023</v>
      </c>
      <c r="F442" s="397"/>
      <c r="H442" s="397"/>
    </row>
    <row r="443" spans="1:12" s="63" customFormat="1" ht="23.25" customHeight="1">
      <c r="A443" s="589"/>
      <c r="B443" s="520" t="s">
        <v>937</v>
      </c>
      <c r="F443" s="397"/>
      <c r="H443" s="397"/>
    </row>
    <row r="444" spans="1:12" s="63" customFormat="1" ht="23.25" customHeight="1">
      <c r="A444" s="602" t="s">
        <v>938</v>
      </c>
      <c r="F444" s="397"/>
      <c r="H444" s="397"/>
    </row>
    <row r="445" spans="1:12" s="63" customFormat="1" ht="6.75" customHeight="1">
      <c r="A445" s="602"/>
      <c r="F445" s="397"/>
      <c r="H445" s="397"/>
    </row>
    <row r="446" spans="1:12" s="396" customFormat="1" ht="21.75" customHeight="1">
      <c r="A446" s="400" t="s">
        <v>259</v>
      </c>
      <c r="G446" s="395" t="s">
        <v>1</v>
      </c>
      <c r="H446" s="401">
        <f>SUM(H447,H609,H670)</f>
        <v>516700</v>
      </c>
      <c r="I446" s="398" t="s">
        <v>30</v>
      </c>
      <c r="L446" s="397"/>
    </row>
    <row r="447" spans="1:12" s="400" customFormat="1" ht="23.25" customHeight="1">
      <c r="A447" s="400" t="s">
        <v>132</v>
      </c>
      <c r="D447" s="422"/>
      <c r="G447" s="395" t="s">
        <v>1</v>
      </c>
      <c r="H447" s="401">
        <f>SUM(H449)</f>
        <v>320000</v>
      </c>
      <c r="I447" s="398" t="s">
        <v>30</v>
      </c>
      <c r="L447" s="401"/>
    </row>
    <row r="448" spans="1:12" s="400" customFormat="1" ht="23.25" customHeight="1">
      <c r="A448" s="400" t="s">
        <v>390</v>
      </c>
      <c r="D448" s="422"/>
      <c r="G448" s="395"/>
      <c r="H448" s="401"/>
      <c r="I448" s="398"/>
      <c r="L448" s="401"/>
    </row>
    <row r="449" spans="1:12" s="400" customFormat="1" ht="23.25" customHeight="1">
      <c r="A449" s="400" t="s">
        <v>9</v>
      </c>
      <c r="D449" s="422"/>
      <c r="G449" s="395" t="s">
        <v>1</v>
      </c>
      <c r="H449" s="401">
        <f>SUM(H451)</f>
        <v>320000</v>
      </c>
      <c r="I449" s="398" t="s">
        <v>30</v>
      </c>
      <c r="L449" s="401"/>
    </row>
    <row r="450" spans="1:12" s="400" customFormat="1" ht="26.25" customHeight="1">
      <c r="A450" s="400" t="s">
        <v>580</v>
      </c>
      <c r="E450" s="401"/>
      <c r="F450" s="401"/>
      <c r="G450" s="417"/>
      <c r="H450" s="397"/>
      <c r="I450" s="398"/>
      <c r="L450" s="401"/>
    </row>
    <row r="451" spans="1:12" s="400" customFormat="1" ht="23.25" customHeight="1">
      <c r="D451" s="422"/>
      <c r="G451" s="395" t="s">
        <v>1</v>
      </c>
      <c r="H451" s="401">
        <f>SUM(H453,H470,H482,H494,H511,H530,H540,H551,H567,H579,H591)</f>
        <v>320000</v>
      </c>
      <c r="I451" s="398" t="s">
        <v>30</v>
      </c>
      <c r="L451" s="401"/>
    </row>
    <row r="452" spans="1:12" s="400" customFormat="1" ht="23.25" customHeight="1">
      <c r="B452" s="400" t="s">
        <v>1895</v>
      </c>
      <c r="D452" s="422"/>
      <c r="G452" s="395"/>
      <c r="H452" s="401"/>
      <c r="I452" s="398"/>
      <c r="L452" s="401"/>
    </row>
    <row r="453" spans="1:12" s="400" customFormat="1" ht="23.25" customHeight="1">
      <c r="D453" s="422"/>
      <c r="G453" s="892" t="s">
        <v>28</v>
      </c>
      <c r="H453" s="401">
        <v>30000</v>
      </c>
      <c r="I453" s="398" t="s">
        <v>30</v>
      </c>
      <c r="L453" s="401"/>
    </row>
    <row r="454" spans="1:12" s="396" customFormat="1">
      <c r="A454" s="63" t="s">
        <v>1896</v>
      </c>
      <c r="B454" s="63"/>
      <c r="C454" s="63"/>
      <c r="D454" s="63"/>
      <c r="E454" s="410"/>
      <c r="F454" s="397"/>
      <c r="G454" s="63"/>
      <c r="H454" s="401"/>
      <c r="I454" s="402"/>
      <c r="L454" s="397"/>
    </row>
    <row r="455" spans="1:12" s="396" customFormat="1">
      <c r="A455" s="63" t="s">
        <v>1897</v>
      </c>
      <c r="B455" s="63"/>
      <c r="C455" s="63"/>
      <c r="D455" s="63"/>
      <c r="E455" s="410"/>
      <c r="F455" s="397"/>
      <c r="G455" s="63"/>
      <c r="H455" s="407"/>
      <c r="I455" s="402"/>
      <c r="L455" s="397"/>
    </row>
    <row r="456" spans="1:12" s="396" customFormat="1">
      <c r="A456" s="63" t="s">
        <v>1898</v>
      </c>
      <c r="B456" s="63"/>
      <c r="C456" s="63"/>
      <c r="D456" s="63"/>
      <c r="E456" s="410"/>
      <c r="F456" s="397"/>
      <c r="G456" s="63"/>
      <c r="H456" s="407"/>
      <c r="I456" s="402"/>
      <c r="L456" s="397"/>
    </row>
    <row r="457" spans="1:12" s="396" customFormat="1">
      <c r="A457" s="63" t="s">
        <v>1899</v>
      </c>
      <c r="B457" s="63"/>
      <c r="C457" s="63"/>
      <c r="D457" s="63"/>
      <c r="E457" s="410"/>
      <c r="F457" s="397"/>
      <c r="G457" s="63"/>
      <c r="H457" s="407"/>
      <c r="I457" s="402"/>
      <c r="L457" s="397"/>
    </row>
    <row r="458" spans="1:12" s="396" customFormat="1">
      <c r="A458" s="404" t="s">
        <v>1900</v>
      </c>
      <c r="B458" s="63"/>
      <c r="C458" s="63"/>
      <c r="D458" s="63"/>
      <c r="E458" s="410"/>
      <c r="F458" s="397"/>
      <c r="G458" s="63"/>
      <c r="H458" s="407"/>
      <c r="I458" s="402"/>
      <c r="L458" s="397"/>
    </row>
    <row r="459" spans="1:12" s="63" customFormat="1" ht="25.5" customHeight="1">
      <c r="B459" s="63" t="s">
        <v>857</v>
      </c>
      <c r="E459" s="410"/>
      <c r="F459" s="397"/>
      <c r="H459" s="397"/>
    </row>
    <row r="460" spans="1:12" s="63" customFormat="1" ht="25.5" customHeight="1">
      <c r="B460" s="63" t="s">
        <v>846</v>
      </c>
      <c r="E460" s="410"/>
      <c r="F460" s="397"/>
      <c r="H460" s="397"/>
    </row>
    <row r="461" spans="1:12" s="396" customFormat="1">
      <c r="A461" s="63"/>
      <c r="B461" s="63" t="s">
        <v>970</v>
      </c>
      <c r="C461" s="63"/>
      <c r="D461" s="63"/>
      <c r="E461" s="410"/>
      <c r="F461" s="397"/>
      <c r="G461" s="63"/>
      <c r="H461" s="407"/>
      <c r="I461" s="402"/>
      <c r="L461" s="397"/>
    </row>
    <row r="462" spans="1:12" s="396" customFormat="1">
      <c r="A462" s="63" t="s">
        <v>971</v>
      </c>
      <c r="B462" s="63"/>
      <c r="C462" s="63"/>
      <c r="D462" s="63"/>
      <c r="E462" s="410"/>
      <c r="F462" s="397"/>
      <c r="G462" s="63"/>
      <c r="H462" s="407"/>
      <c r="I462" s="402"/>
      <c r="L462" s="397"/>
    </row>
    <row r="463" spans="1:12" s="396" customFormat="1">
      <c r="A463" s="63"/>
      <c r="B463" s="63" t="s">
        <v>972</v>
      </c>
      <c r="C463" s="63"/>
      <c r="D463" s="63"/>
      <c r="E463" s="410"/>
      <c r="F463" s="397"/>
      <c r="G463" s="63"/>
      <c r="H463" s="407"/>
      <c r="I463" s="402"/>
      <c r="L463" s="397"/>
    </row>
    <row r="464" spans="1:12" s="396" customFormat="1">
      <c r="A464" s="63"/>
      <c r="B464" s="63" t="s">
        <v>973</v>
      </c>
      <c r="C464" s="63"/>
      <c r="D464" s="63"/>
      <c r="E464" s="410"/>
      <c r="F464" s="397"/>
      <c r="G464" s="63"/>
      <c r="H464" s="407"/>
      <c r="I464" s="402"/>
      <c r="L464" s="397"/>
    </row>
    <row r="465" spans="1:12" s="396" customFormat="1">
      <c r="A465" s="63"/>
      <c r="B465" s="63" t="s">
        <v>974</v>
      </c>
      <c r="C465" s="63"/>
      <c r="D465" s="63"/>
      <c r="E465" s="410"/>
      <c r="F465" s="397"/>
      <c r="G465" s="63"/>
      <c r="H465" s="407"/>
      <c r="I465" s="402"/>
      <c r="L465" s="397"/>
    </row>
    <row r="466" spans="1:12" s="396" customFormat="1">
      <c r="A466" s="63" t="s">
        <v>975</v>
      </c>
      <c r="B466" s="63"/>
      <c r="C466" s="63"/>
      <c r="D466" s="63"/>
      <c r="E466" s="410"/>
      <c r="F466" s="397"/>
      <c r="G466" s="63"/>
      <c r="H466" s="407"/>
      <c r="I466" s="402"/>
      <c r="L466" s="397"/>
    </row>
    <row r="467" spans="1:12" s="396" customFormat="1">
      <c r="A467" s="63"/>
      <c r="B467" s="63" t="s">
        <v>926</v>
      </c>
      <c r="C467" s="63"/>
      <c r="D467" s="63"/>
      <c r="E467" s="410"/>
      <c r="F467" s="397"/>
      <c r="G467" s="63"/>
      <c r="H467" s="407"/>
      <c r="I467" s="402"/>
      <c r="L467" s="397"/>
    </row>
    <row r="468" spans="1:12" s="396" customFormat="1">
      <c r="A468" s="592" t="s">
        <v>976</v>
      </c>
      <c r="B468" s="63"/>
      <c r="C468" s="63"/>
      <c r="D468" s="63"/>
      <c r="E468" s="410"/>
      <c r="F468" s="397"/>
      <c r="G468" s="63"/>
      <c r="H468" s="407"/>
      <c r="I468" s="402"/>
      <c r="L468" s="397"/>
    </row>
    <row r="469" spans="1:12" s="396" customFormat="1">
      <c r="A469" s="592"/>
      <c r="B469" s="63"/>
      <c r="C469" s="63"/>
      <c r="D469" s="63"/>
      <c r="E469" s="410"/>
      <c r="F469" s="397"/>
      <c r="G469" s="63"/>
      <c r="H469" s="407"/>
      <c r="I469" s="402"/>
      <c r="L469" s="397"/>
    </row>
    <row r="470" spans="1:12" s="400" customFormat="1" ht="21.75">
      <c r="A470" s="398"/>
      <c r="B470" s="398" t="s">
        <v>1191</v>
      </c>
      <c r="C470" s="398"/>
      <c r="D470" s="398"/>
      <c r="E470" s="398"/>
      <c r="F470" s="398"/>
      <c r="G470" s="395" t="s">
        <v>28</v>
      </c>
      <c r="H470" s="399">
        <v>10000</v>
      </c>
      <c r="I470" s="398" t="s">
        <v>30</v>
      </c>
      <c r="L470" s="401"/>
    </row>
    <row r="471" spans="1:12" s="400" customFormat="1">
      <c r="A471" s="402" t="s">
        <v>978</v>
      </c>
      <c r="B471" s="398"/>
      <c r="C471" s="398"/>
      <c r="D471" s="398"/>
      <c r="E471" s="398"/>
      <c r="F471" s="398"/>
      <c r="G471" s="395"/>
      <c r="H471" s="399"/>
      <c r="I471" s="398"/>
      <c r="L471" s="401"/>
    </row>
    <row r="472" spans="1:12" s="396" customFormat="1">
      <c r="A472" s="402" t="s">
        <v>979</v>
      </c>
      <c r="B472" s="402"/>
      <c r="C472" s="402"/>
      <c r="D472" s="402"/>
      <c r="E472" s="402"/>
      <c r="F472" s="402"/>
      <c r="G472" s="406"/>
      <c r="H472" s="407"/>
      <c r="I472" s="402"/>
      <c r="L472" s="397"/>
    </row>
    <row r="473" spans="1:12" s="396" customFormat="1">
      <c r="A473" s="404" t="s">
        <v>1942</v>
      </c>
      <c r="B473" s="63"/>
      <c r="C473" s="63"/>
      <c r="D473" s="63"/>
      <c r="E473" s="410"/>
      <c r="F473" s="397"/>
      <c r="G473" s="63"/>
      <c r="H473" s="407"/>
      <c r="I473" s="402"/>
      <c r="L473" s="397"/>
    </row>
    <row r="474" spans="1:12" s="63" customFormat="1" ht="25.5" customHeight="1">
      <c r="B474" s="63" t="s">
        <v>857</v>
      </c>
      <c r="E474" s="410"/>
      <c r="F474" s="397"/>
      <c r="H474" s="397"/>
    </row>
    <row r="475" spans="1:12" s="63" customFormat="1" ht="25.5" customHeight="1">
      <c r="B475" s="63" t="s">
        <v>846</v>
      </c>
      <c r="E475" s="410"/>
      <c r="F475" s="397"/>
      <c r="H475" s="397"/>
    </row>
    <row r="476" spans="1:12" s="396" customFormat="1">
      <c r="A476" s="63"/>
      <c r="B476" s="63" t="s">
        <v>970</v>
      </c>
      <c r="C476" s="63"/>
      <c r="D476" s="63"/>
      <c r="E476" s="410"/>
      <c r="F476" s="397"/>
      <c r="G476" s="63"/>
      <c r="H476" s="407"/>
      <c r="I476" s="402"/>
      <c r="L476" s="397"/>
    </row>
    <row r="477" spans="1:12" s="396" customFormat="1">
      <c r="A477" s="63" t="s">
        <v>971</v>
      </c>
      <c r="B477" s="63"/>
      <c r="C477" s="63"/>
      <c r="D477" s="63"/>
      <c r="E477" s="410"/>
      <c r="F477" s="397"/>
      <c r="G477" s="63"/>
      <c r="H477" s="407"/>
      <c r="I477" s="402"/>
      <c r="L477" s="397"/>
    </row>
    <row r="478" spans="1:12" s="396" customFormat="1">
      <c r="A478" s="63"/>
      <c r="B478" s="63" t="s">
        <v>980</v>
      </c>
      <c r="C478" s="63"/>
      <c r="D478" s="63"/>
      <c r="E478" s="410"/>
      <c r="F478" s="397"/>
      <c r="G478" s="63"/>
      <c r="H478" s="407"/>
      <c r="I478" s="402"/>
      <c r="L478" s="397"/>
    </row>
    <row r="479" spans="1:12" s="63" customFormat="1" ht="23.25" customHeight="1">
      <c r="A479" s="574"/>
      <c r="B479" s="63" t="s">
        <v>1193</v>
      </c>
      <c r="E479" s="410"/>
      <c r="F479" s="397"/>
      <c r="H479" s="397"/>
    </row>
    <row r="480" spans="1:12" s="63" customFormat="1" ht="23.25" customHeight="1">
      <c r="A480" s="63" t="s">
        <v>929</v>
      </c>
      <c r="E480" s="410"/>
      <c r="F480" s="397"/>
      <c r="H480" s="397"/>
    </row>
    <row r="481" spans="1:12" s="396" customFormat="1">
      <c r="A481" s="592" t="s">
        <v>981</v>
      </c>
      <c r="B481" s="402"/>
      <c r="C481" s="402"/>
      <c r="D481" s="402"/>
      <c r="E481" s="402"/>
      <c r="F481" s="402"/>
      <c r="G481" s="406"/>
      <c r="H481" s="407"/>
      <c r="I481" s="402"/>
      <c r="L481" s="397"/>
    </row>
    <row r="482" spans="1:12" s="400" customFormat="1" ht="21.75">
      <c r="A482" s="398"/>
      <c r="B482" s="398" t="s">
        <v>1192</v>
      </c>
      <c r="C482" s="398"/>
      <c r="D482" s="398"/>
      <c r="E482" s="398"/>
      <c r="F482" s="398"/>
      <c r="G482" s="395" t="s">
        <v>28</v>
      </c>
      <c r="H482" s="399">
        <v>50000</v>
      </c>
      <c r="I482" s="398" t="s">
        <v>30</v>
      </c>
      <c r="L482" s="401"/>
    </row>
    <row r="483" spans="1:12" s="63" customFormat="1">
      <c r="A483" s="63" t="s">
        <v>982</v>
      </c>
      <c r="E483" s="410"/>
      <c r="F483" s="397"/>
      <c r="H483" s="399"/>
    </row>
    <row r="484" spans="1:12" s="63" customFormat="1">
      <c r="A484" s="63" t="s">
        <v>983</v>
      </c>
      <c r="E484" s="410"/>
      <c r="F484" s="397"/>
    </row>
    <row r="485" spans="1:12" s="63" customFormat="1">
      <c r="A485" s="63" t="s">
        <v>984</v>
      </c>
      <c r="E485" s="410"/>
      <c r="F485" s="397"/>
    </row>
    <row r="486" spans="1:12" s="63" customFormat="1">
      <c r="A486" s="63" t="s">
        <v>985</v>
      </c>
      <c r="E486" s="410"/>
      <c r="F486" s="397"/>
      <c r="H486" s="397"/>
    </row>
    <row r="487" spans="1:12" s="63" customFormat="1" ht="21" customHeight="1">
      <c r="A487" s="63" t="s">
        <v>2615</v>
      </c>
      <c r="E487" s="410"/>
      <c r="F487" s="397"/>
      <c r="H487" s="397"/>
    </row>
    <row r="488" spans="1:12" s="63" customFormat="1" ht="21.75" customHeight="1">
      <c r="A488" s="404" t="s">
        <v>1943</v>
      </c>
      <c r="E488" s="410"/>
      <c r="F488" s="397"/>
      <c r="H488" s="397"/>
    </row>
    <row r="489" spans="1:12" s="63" customFormat="1" ht="20.25" customHeight="1">
      <c r="B489" s="63" t="s">
        <v>857</v>
      </c>
      <c r="E489" s="410"/>
      <c r="F489" s="397"/>
      <c r="H489" s="397"/>
    </row>
    <row r="490" spans="1:12" s="63" customFormat="1" ht="25.5" customHeight="1">
      <c r="B490" s="63" t="s">
        <v>846</v>
      </c>
      <c r="E490" s="410"/>
      <c r="F490" s="397"/>
      <c r="H490" s="397"/>
    </row>
    <row r="491" spans="1:12" s="63" customFormat="1" ht="23.25" customHeight="1">
      <c r="A491" s="574"/>
      <c r="B491" s="63" t="s">
        <v>928</v>
      </c>
      <c r="E491" s="410"/>
      <c r="F491" s="397"/>
      <c r="H491" s="397"/>
    </row>
    <row r="492" spans="1:12" s="63" customFormat="1" ht="23.25" customHeight="1">
      <c r="A492" s="63" t="s">
        <v>929</v>
      </c>
      <c r="E492" s="410"/>
      <c r="F492" s="397"/>
      <c r="H492" s="397"/>
    </row>
    <row r="493" spans="1:12" s="63" customFormat="1" ht="20.25" customHeight="1">
      <c r="A493" s="592" t="s">
        <v>995</v>
      </c>
      <c r="E493" s="410"/>
      <c r="F493" s="397"/>
      <c r="H493" s="397"/>
    </row>
    <row r="494" spans="1:12" s="400" customFormat="1" ht="21.75">
      <c r="A494" s="398"/>
      <c r="B494" s="398" t="s">
        <v>1194</v>
      </c>
      <c r="C494" s="398"/>
      <c r="D494" s="398"/>
      <c r="E494" s="398"/>
      <c r="F494" s="398"/>
      <c r="G494" s="395" t="s">
        <v>28</v>
      </c>
      <c r="H494" s="401">
        <v>30000</v>
      </c>
      <c r="I494" s="398" t="s">
        <v>30</v>
      </c>
      <c r="L494" s="401"/>
    </row>
    <row r="495" spans="1:12" s="396" customFormat="1">
      <c r="A495" s="402" t="s">
        <v>986</v>
      </c>
      <c r="B495" s="402"/>
      <c r="C495" s="402"/>
      <c r="D495" s="402"/>
      <c r="E495" s="402"/>
      <c r="F495" s="402"/>
      <c r="G495" s="406"/>
      <c r="H495" s="397"/>
      <c r="I495" s="402"/>
      <c r="L495" s="397"/>
    </row>
    <row r="496" spans="1:12" s="396" customFormat="1">
      <c r="A496" s="402" t="s">
        <v>987</v>
      </c>
      <c r="B496" s="402"/>
      <c r="C496" s="402"/>
      <c r="D496" s="402"/>
      <c r="E496" s="402"/>
      <c r="F496" s="402"/>
      <c r="G496" s="406"/>
      <c r="H496" s="397"/>
      <c r="I496" s="402"/>
      <c r="L496" s="397"/>
    </row>
    <row r="497" spans="1:12" s="396" customFormat="1">
      <c r="A497" s="402" t="s">
        <v>988</v>
      </c>
      <c r="B497" s="402"/>
      <c r="C497" s="402"/>
      <c r="D497" s="402"/>
      <c r="E497" s="402"/>
      <c r="F497" s="402"/>
      <c r="G497" s="406"/>
      <c r="H497" s="397"/>
      <c r="I497" s="402"/>
      <c r="L497" s="397"/>
    </row>
    <row r="498" spans="1:12" s="396" customFormat="1">
      <c r="A498" s="402" t="s">
        <v>989</v>
      </c>
      <c r="B498" s="402"/>
      <c r="C498" s="402"/>
      <c r="D498" s="402"/>
      <c r="E498" s="402"/>
      <c r="F498" s="402"/>
      <c r="G498" s="406"/>
      <c r="H498" s="397"/>
      <c r="I498" s="402"/>
      <c r="L498" s="397"/>
    </row>
    <row r="499" spans="1:12" s="396" customFormat="1">
      <c r="A499" s="402" t="s">
        <v>2617</v>
      </c>
      <c r="B499" s="402"/>
      <c r="C499" s="402"/>
      <c r="D499" s="402"/>
      <c r="E499" s="402"/>
      <c r="F499" s="402"/>
      <c r="G499" s="406"/>
      <c r="H499" s="397"/>
      <c r="I499" s="402"/>
      <c r="L499" s="397"/>
    </row>
    <row r="500" spans="1:12" s="396" customFormat="1">
      <c r="A500" s="879" t="s">
        <v>2616</v>
      </c>
      <c r="B500" s="402"/>
      <c r="C500" s="402"/>
      <c r="D500" s="402"/>
      <c r="E500" s="402"/>
      <c r="F500" s="402"/>
      <c r="G500" s="406"/>
      <c r="H500" s="397"/>
      <c r="I500" s="402"/>
      <c r="L500" s="397"/>
    </row>
    <row r="501" spans="1:12" s="63" customFormat="1" ht="19.5" customHeight="1">
      <c r="B501" s="63" t="s">
        <v>857</v>
      </c>
      <c r="E501" s="410"/>
      <c r="F501" s="397"/>
      <c r="H501" s="397"/>
    </row>
    <row r="502" spans="1:12" s="63" customFormat="1" ht="20.25" customHeight="1">
      <c r="B502" s="63" t="s">
        <v>846</v>
      </c>
      <c r="E502" s="410"/>
      <c r="F502" s="397"/>
      <c r="H502" s="397"/>
    </row>
    <row r="503" spans="1:12" s="396" customFormat="1">
      <c r="A503" s="63"/>
      <c r="B503" s="63" t="s">
        <v>861</v>
      </c>
      <c r="C503" s="63"/>
      <c r="D503" s="63"/>
      <c r="E503" s="410"/>
      <c r="F503" s="397"/>
      <c r="G503" s="63"/>
      <c r="H503" s="407"/>
      <c r="I503" s="402"/>
      <c r="L503" s="397"/>
    </row>
    <row r="504" spans="1:12" s="396" customFormat="1">
      <c r="A504" s="63"/>
      <c r="B504" s="63"/>
      <c r="C504" s="63"/>
      <c r="D504" s="63"/>
      <c r="E504" s="410"/>
      <c r="F504" s="397"/>
      <c r="G504" s="63"/>
      <c r="H504" s="407"/>
      <c r="I504" s="402"/>
      <c r="L504" s="397"/>
    </row>
    <row r="505" spans="1:12" s="396" customFormat="1">
      <c r="A505" s="402"/>
      <c r="B505" s="402" t="s">
        <v>990</v>
      </c>
      <c r="C505" s="402"/>
      <c r="D505" s="402"/>
      <c r="E505" s="402"/>
      <c r="F505" s="402"/>
      <c r="G505" s="406"/>
      <c r="H505" s="397"/>
      <c r="I505" s="402"/>
      <c r="L505" s="397"/>
    </row>
    <row r="506" spans="1:12" s="396" customFormat="1" ht="21.75" customHeight="1">
      <c r="A506" s="693" t="s">
        <v>991</v>
      </c>
      <c r="B506" s="402"/>
      <c r="C506" s="402"/>
      <c r="D506" s="402"/>
      <c r="E506" s="402"/>
      <c r="F506" s="402"/>
      <c r="G506" s="406"/>
      <c r="H506" s="397"/>
      <c r="I506" s="402"/>
      <c r="L506" s="397"/>
    </row>
    <row r="507" spans="1:12" s="396" customFormat="1">
      <c r="A507" s="402"/>
      <c r="B507" s="402" t="s">
        <v>992</v>
      </c>
      <c r="C507" s="402"/>
      <c r="D507" s="402"/>
      <c r="E507" s="402"/>
      <c r="F507" s="402"/>
      <c r="G507" s="406"/>
      <c r="H507" s="397"/>
      <c r="I507" s="402"/>
      <c r="L507" s="397"/>
    </row>
    <row r="508" spans="1:12" s="396" customFormat="1">
      <c r="A508" s="402" t="s">
        <v>993</v>
      </c>
      <c r="B508" s="402"/>
      <c r="C508" s="402"/>
      <c r="D508" s="402"/>
      <c r="E508" s="402"/>
      <c r="F508" s="402"/>
      <c r="G508" s="406"/>
      <c r="H508" s="397"/>
      <c r="I508" s="402"/>
      <c r="L508" s="397"/>
    </row>
    <row r="509" spans="1:12" s="400" customFormat="1" ht="21.75">
      <c r="A509" s="592" t="s">
        <v>994</v>
      </c>
      <c r="B509" s="398"/>
      <c r="C509" s="398"/>
      <c r="D509" s="398"/>
      <c r="E509" s="398"/>
      <c r="F509" s="398"/>
      <c r="G509" s="395"/>
      <c r="H509" s="401"/>
      <c r="I509" s="398"/>
      <c r="L509" s="401"/>
    </row>
    <row r="510" spans="1:12" s="400" customFormat="1">
      <c r="A510" s="398"/>
      <c r="B510" s="398" t="s">
        <v>2357</v>
      </c>
      <c r="C510" s="398"/>
      <c r="D510" s="398"/>
      <c r="E510" s="398"/>
      <c r="F510" s="398"/>
      <c r="G510" s="395"/>
      <c r="H510" s="63"/>
      <c r="I510" s="398"/>
      <c r="L510" s="401"/>
    </row>
    <row r="511" spans="1:12" s="400" customFormat="1" ht="21.75">
      <c r="A511" s="398"/>
      <c r="B511" s="398"/>
      <c r="C511" s="398"/>
      <c r="D511" s="398"/>
      <c r="E511" s="398"/>
      <c r="F511" s="398"/>
      <c r="G511" s="395" t="s">
        <v>28</v>
      </c>
      <c r="H511" s="399">
        <v>30000</v>
      </c>
      <c r="I511" s="398" t="s">
        <v>30</v>
      </c>
      <c r="L511" s="401"/>
    </row>
    <row r="512" spans="1:12" s="400" customFormat="1">
      <c r="A512" s="402" t="s">
        <v>997</v>
      </c>
      <c r="B512" s="398"/>
      <c r="C512" s="398"/>
      <c r="D512" s="398"/>
      <c r="E512" s="398"/>
      <c r="F512" s="398"/>
      <c r="G512" s="395"/>
      <c r="H512" s="399"/>
      <c r="I512" s="398"/>
      <c r="L512" s="401"/>
    </row>
    <row r="513" spans="1:12" s="396" customFormat="1">
      <c r="A513" s="402" t="s">
        <v>1195</v>
      </c>
      <c r="B513" s="402"/>
      <c r="C513" s="402"/>
      <c r="D513" s="402"/>
      <c r="E513" s="402"/>
      <c r="F513" s="402"/>
      <c r="G513" s="406"/>
      <c r="H513" s="407"/>
      <c r="I513" s="402"/>
      <c r="L513" s="397"/>
    </row>
    <row r="514" spans="1:12" s="396" customFormat="1">
      <c r="A514" s="402" t="s">
        <v>1196</v>
      </c>
      <c r="B514" s="402"/>
      <c r="C514" s="402"/>
      <c r="D514" s="402"/>
      <c r="E514" s="402"/>
      <c r="F514" s="402"/>
      <c r="G514" s="406"/>
      <c r="H514" s="407"/>
      <c r="I514" s="402"/>
      <c r="L514" s="397"/>
    </row>
    <row r="515" spans="1:12" s="396" customFormat="1">
      <c r="A515" s="402" t="s">
        <v>1197</v>
      </c>
      <c r="B515" s="402"/>
      <c r="C515" s="402"/>
      <c r="D515" s="402"/>
      <c r="E515" s="402"/>
      <c r="F515" s="402"/>
      <c r="G515" s="406"/>
      <c r="H515" s="407"/>
      <c r="I515" s="402"/>
      <c r="L515" s="397"/>
    </row>
    <row r="516" spans="1:12" s="396" customFormat="1">
      <c r="A516" s="402" t="s">
        <v>2618</v>
      </c>
      <c r="B516" s="402"/>
      <c r="C516" s="402"/>
      <c r="D516" s="402"/>
      <c r="E516" s="402"/>
      <c r="F516" s="402"/>
      <c r="G516" s="406"/>
      <c r="H516" s="407"/>
      <c r="I516" s="402"/>
      <c r="L516" s="397"/>
    </row>
    <row r="517" spans="1:12" s="396" customFormat="1">
      <c r="A517" s="402" t="s">
        <v>2619</v>
      </c>
      <c r="B517" s="402"/>
      <c r="C517" s="402"/>
      <c r="D517" s="402"/>
      <c r="E517" s="402"/>
      <c r="F517" s="402"/>
      <c r="G517" s="406"/>
      <c r="H517" s="407"/>
      <c r="I517" s="402"/>
      <c r="L517" s="397"/>
    </row>
    <row r="518" spans="1:12" s="396" customFormat="1">
      <c r="A518" s="402" t="s">
        <v>2620</v>
      </c>
      <c r="B518" s="402"/>
      <c r="C518" s="402"/>
      <c r="D518" s="402"/>
      <c r="E518" s="402"/>
      <c r="F518" s="402"/>
      <c r="G518" s="406"/>
      <c r="H518" s="407"/>
      <c r="I518" s="402"/>
      <c r="L518" s="397"/>
    </row>
    <row r="519" spans="1:12" s="396" customFormat="1">
      <c r="A519" s="879" t="s">
        <v>1944</v>
      </c>
      <c r="B519" s="402"/>
      <c r="C519" s="402"/>
      <c r="D519" s="402"/>
      <c r="E519" s="402"/>
      <c r="F519" s="402"/>
      <c r="G519" s="406"/>
      <c r="H519" s="407"/>
      <c r="I519" s="402"/>
      <c r="L519" s="397"/>
    </row>
    <row r="520" spans="1:12" s="63" customFormat="1" ht="21.75" customHeight="1">
      <c r="B520" s="63" t="s">
        <v>857</v>
      </c>
      <c r="E520" s="410"/>
      <c r="F520" s="397"/>
      <c r="H520" s="397"/>
    </row>
    <row r="521" spans="1:12" s="63" customFormat="1" ht="22.5" customHeight="1">
      <c r="B521" s="63" t="s">
        <v>846</v>
      </c>
      <c r="E521" s="410"/>
      <c r="F521" s="397"/>
      <c r="H521" s="397"/>
    </row>
    <row r="522" spans="1:12" s="63" customFormat="1" ht="24" customHeight="1">
      <c r="B522" s="572" t="s">
        <v>998</v>
      </c>
      <c r="E522" s="410"/>
      <c r="F522" s="397"/>
      <c r="H522" s="397"/>
    </row>
    <row r="523" spans="1:12" s="63" customFormat="1" ht="22.5" customHeight="1">
      <c r="B523" s="572" t="s">
        <v>2621</v>
      </c>
      <c r="E523" s="410"/>
      <c r="F523" s="397"/>
      <c r="H523" s="397"/>
    </row>
    <row r="524" spans="1:12" s="63" customFormat="1" ht="21.75" customHeight="1">
      <c r="A524" s="589" t="s">
        <v>2622</v>
      </c>
      <c r="E524" s="410"/>
      <c r="F524" s="397"/>
      <c r="H524" s="397"/>
    </row>
    <row r="525" spans="1:12" s="396" customFormat="1">
      <c r="A525" s="63"/>
      <c r="B525" s="63" t="s">
        <v>1000</v>
      </c>
      <c r="C525" s="63"/>
      <c r="D525" s="63"/>
      <c r="E525" s="410"/>
      <c r="F525" s="397"/>
      <c r="G525" s="63"/>
      <c r="H525" s="407"/>
      <c r="I525" s="402"/>
      <c r="L525" s="397"/>
    </row>
    <row r="526" spans="1:12" s="396" customFormat="1">
      <c r="A526" s="63"/>
      <c r="B526" s="63" t="s">
        <v>1198</v>
      </c>
      <c r="C526" s="63"/>
      <c r="D526" s="63"/>
      <c r="E526" s="410"/>
      <c r="F526" s="397"/>
      <c r="G526" s="63"/>
      <c r="H526" s="407"/>
      <c r="I526" s="402"/>
      <c r="L526" s="397"/>
    </row>
    <row r="527" spans="1:12" s="396" customFormat="1">
      <c r="A527" s="63" t="s">
        <v>1199</v>
      </c>
      <c r="B527" s="63"/>
      <c r="C527" s="63"/>
      <c r="D527" s="63"/>
      <c r="E527" s="410"/>
      <c r="F527" s="397"/>
      <c r="G527" s="63"/>
      <c r="H527" s="407"/>
      <c r="I527" s="402"/>
      <c r="L527" s="397"/>
    </row>
    <row r="528" spans="1:12" s="396" customFormat="1">
      <c r="A528" s="592" t="s">
        <v>999</v>
      </c>
      <c r="B528" s="402"/>
      <c r="C528" s="402"/>
      <c r="D528" s="402"/>
      <c r="E528" s="402"/>
      <c r="F528" s="402"/>
      <c r="G528" s="406"/>
      <c r="H528" s="407"/>
      <c r="I528" s="402"/>
      <c r="L528" s="397"/>
    </row>
    <row r="529" spans="1:12" s="404" customFormat="1" ht="21.75">
      <c r="B529" s="404" t="s">
        <v>2358</v>
      </c>
      <c r="E529" s="405"/>
      <c r="F529" s="401"/>
    </row>
    <row r="530" spans="1:12" s="63" customFormat="1">
      <c r="E530" s="410"/>
      <c r="F530" s="397"/>
      <c r="G530" s="404" t="s">
        <v>28</v>
      </c>
      <c r="H530" s="401">
        <v>50000</v>
      </c>
      <c r="I530" s="404" t="s">
        <v>30</v>
      </c>
    </row>
    <row r="531" spans="1:12" s="591" customFormat="1">
      <c r="A531" s="599" t="s">
        <v>1001</v>
      </c>
      <c r="B531" s="601"/>
      <c r="C531" s="601"/>
      <c r="D531" s="601"/>
      <c r="E531" s="601"/>
      <c r="F531" s="601"/>
      <c r="G531" s="637"/>
      <c r="H531" s="814"/>
      <c r="I531" s="601"/>
      <c r="L531" s="596"/>
    </row>
    <row r="532" spans="1:12" s="598" customFormat="1">
      <c r="A532" s="599" t="s">
        <v>1002</v>
      </c>
      <c r="B532" s="599"/>
      <c r="C532" s="599"/>
      <c r="D532" s="599"/>
      <c r="E532" s="599"/>
      <c r="F532" s="599"/>
      <c r="G532" s="694"/>
      <c r="H532" s="844"/>
      <c r="I532" s="599"/>
      <c r="L532" s="595"/>
    </row>
    <row r="533" spans="1:12" s="598" customFormat="1">
      <c r="A533" s="599" t="s">
        <v>1945</v>
      </c>
      <c r="B533" s="599"/>
      <c r="C533" s="599"/>
      <c r="D533" s="599"/>
      <c r="E533" s="599"/>
      <c r="F533" s="599"/>
      <c r="G533" s="694"/>
      <c r="H533" s="844"/>
      <c r="I533" s="599"/>
      <c r="L533" s="595"/>
    </row>
    <row r="534" spans="1:12" s="690" customFormat="1" ht="21" customHeight="1">
      <c r="A534" s="873" t="s">
        <v>1946</v>
      </c>
      <c r="B534" s="691"/>
      <c r="C534" s="691"/>
      <c r="D534" s="691"/>
      <c r="E534" s="691"/>
      <c r="F534" s="691"/>
      <c r="G534" s="896"/>
      <c r="H534" s="897"/>
      <c r="I534" s="691"/>
      <c r="L534" s="843"/>
    </row>
    <row r="535" spans="1:12" s="589" customFormat="1" ht="19.5" customHeight="1">
      <c r="B535" s="589" t="s">
        <v>857</v>
      </c>
      <c r="E535" s="594"/>
      <c r="F535" s="595"/>
      <c r="H535" s="595"/>
    </row>
    <row r="536" spans="1:12" s="589" customFormat="1" ht="21" customHeight="1">
      <c r="B536" s="589" t="s">
        <v>846</v>
      </c>
      <c r="E536" s="594"/>
      <c r="F536" s="595"/>
      <c r="H536" s="595"/>
    </row>
    <row r="537" spans="1:12" s="589" customFormat="1" ht="21" customHeight="1">
      <c r="A537" s="592"/>
      <c r="B537" s="589" t="s">
        <v>928</v>
      </c>
      <c r="E537" s="594"/>
      <c r="F537" s="595"/>
      <c r="H537" s="595"/>
    </row>
    <row r="538" spans="1:12" s="589" customFormat="1" ht="23.25" customHeight="1">
      <c r="A538" s="589" t="s">
        <v>929</v>
      </c>
      <c r="E538" s="594"/>
      <c r="F538" s="595"/>
      <c r="H538" s="595"/>
    </row>
    <row r="539" spans="1:12" s="63" customFormat="1" ht="21.75" customHeight="1">
      <c r="A539" s="592" t="s">
        <v>1004</v>
      </c>
      <c r="E539" s="410"/>
      <c r="F539" s="397"/>
    </row>
    <row r="540" spans="1:12" s="400" customFormat="1" ht="21.75">
      <c r="A540" s="398"/>
      <c r="B540" s="398" t="s">
        <v>2359</v>
      </c>
      <c r="C540" s="398"/>
      <c r="D540" s="398"/>
      <c r="E540" s="398"/>
      <c r="F540" s="398"/>
      <c r="G540" s="894" t="s">
        <v>28</v>
      </c>
      <c r="H540" s="401">
        <v>5000</v>
      </c>
      <c r="I540" s="398" t="s">
        <v>30</v>
      </c>
      <c r="L540" s="401"/>
    </row>
    <row r="541" spans="1:12" s="396" customFormat="1">
      <c r="A541" s="402" t="s">
        <v>1947</v>
      </c>
      <c r="B541" s="402"/>
      <c r="C541" s="402"/>
      <c r="D541" s="402"/>
      <c r="E541" s="402"/>
      <c r="F541" s="402"/>
      <c r="G541" s="406"/>
      <c r="H541" s="397"/>
      <c r="I541" s="402"/>
      <c r="L541" s="397"/>
    </row>
    <row r="542" spans="1:12" s="396" customFormat="1">
      <c r="A542" s="402" t="s">
        <v>1948</v>
      </c>
      <c r="B542" s="402"/>
      <c r="C542" s="402"/>
      <c r="D542" s="402"/>
      <c r="E542" s="402"/>
      <c r="F542" s="402"/>
      <c r="G542" s="406"/>
      <c r="H542" s="397"/>
      <c r="I542" s="402"/>
      <c r="L542" s="397"/>
    </row>
    <row r="543" spans="1:12" s="396" customFormat="1">
      <c r="A543" s="402" t="s">
        <v>1949</v>
      </c>
      <c r="B543" s="402"/>
      <c r="C543" s="402"/>
      <c r="D543" s="402"/>
      <c r="E543" s="402"/>
      <c r="F543" s="402"/>
      <c r="G543" s="406"/>
      <c r="H543" s="397"/>
      <c r="I543" s="402"/>
      <c r="L543" s="397"/>
    </row>
    <row r="544" spans="1:12" s="396" customFormat="1">
      <c r="A544" s="402" t="s">
        <v>1950</v>
      </c>
      <c r="B544" s="402"/>
      <c r="C544" s="402"/>
      <c r="D544" s="402"/>
      <c r="E544" s="402"/>
      <c r="F544" s="402"/>
      <c r="G544" s="406"/>
      <c r="H544" s="397"/>
      <c r="I544" s="402"/>
      <c r="L544" s="397"/>
    </row>
    <row r="545" spans="1:12" s="396" customFormat="1">
      <c r="A545" s="879" t="s">
        <v>1943</v>
      </c>
      <c r="B545" s="402"/>
      <c r="C545" s="402"/>
      <c r="D545" s="402"/>
      <c r="E545" s="402"/>
      <c r="F545" s="402"/>
      <c r="G545" s="406"/>
      <c r="H545" s="397"/>
      <c r="I545" s="402"/>
      <c r="L545" s="397"/>
    </row>
    <row r="546" spans="1:12" s="63" customFormat="1" ht="23.25" customHeight="1">
      <c r="B546" s="63" t="s">
        <v>857</v>
      </c>
      <c r="E546" s="410"/>
      <c r="F546" s="397"/>
      <c r="H546" s="397"/>
    </row>
    <row r="547" spans="1:12" s="63" customFormat="1" ht="25.5" customHeight="1">
      <c r="B547" s="589" t="s">
        <v>846</v>
      </c>
      <c r="E547" s="410"/>
      <c r="F547" s="397"/>
      <c r="H547" s="397"/>
    </row>
    <row r="548" spans="1:12" s="396" customFormat="1">
      <c r="A548" s="63"/>
      <c r="B548" s="589" t="s">
        <v>861</v>
      </c>
      <c r="C548" s="63"/>
      <c r="D548" s="63"/>
      <c r="E548" s="410"/>
      <c r="F548" s="397"/>
      <c r="G548" s="63"/>
      <c r="H548" s="407"/>
      <c r="I548" s="402"/>
      <c r="L548" s="397"/>
    </row>
    <row r="549" spans="1:12" s="63" customFormat="1">
      <c r="A549" s="592" t="s">
        <v>996</v>
      </c>
      <c r="D549" s="397"/>
      <c r="E549" s="410"/>
      <c r="F549" s="397"/>
    </row>
    <row r="550" spans="1:12" s="400" customFormat="1" ht="21.75">
      <c r="A550" s="398"/>
      <c r="B550" s="398" t="s">
        <v>2360</v>
      </c>
      <c r="C550" s="398"/>
      <c r="D550" s="398"/>
      <c r="E550" s="398"/>
      <c r="F550" s="398"/>
      <c r="G550" s="894"/>
      <c r="H550" s="401"/>
      <c r="I550" s="398"/>
      <c r="L550" s="401"/>
    </row>
    <row r="551" spans="1:12" s="400" customFormat="1" ht="21.75">
      <c r="A551" s="398"/>
      <c r="B551" s="398"/>
      <c r="C551" s="398"/>
      <c r="D551" s="398"/>
      <c r="E551" s="398"/>
      <c r="F551" s="398"/>
      <c r="G551" s="894" t="s">
        <v>28</v>
      </c>
      <c r="H551" s="401">
        <v>25000</v>
      </c>
      <c r="I551" s="398" t="s">
        <v>30</v>
      </c>
      <c r="L551" s="401"/>
    </row>
    <row r="552" spans="1:12" s="63" customFormat="1" ht="24.75" customHeight="1">
      <c r="A552" s="589" t="s">
        <v>1952</v>
      </c>
      <c r="E552" s="410"/>
      <c r="F552" s="397"/>
    </row>
    <row r="553" spans="1:12" s="63" customFormat="1" ht="24.75" customHeight="1">
      <c r="A553" s="589" t="s">
        <v>1951</v>
      </c>
      <c r="E553" s="410"/>
      <c r="F553" s="397"/>
    </row>
    <row r="554" spans="1:12" s="396" customFormat="1">
      <c r="A554" s="402" t="s">
        <v>1953</v>
      </c>
      <c r="B554" s="402"/>
      <c r="C554" s="402"/>
      <c r="D554" s="402"/>
      <c r="E554" s="402"/>
      <c r="F554" s="402"/>
      <c r="G554" s="406"/>
      <c r="H554" s="397"/>
      <c r="I554" s="402"/>
      <c r="L554" s="397"/>
    </row>
    <row r="555" spans="1:12" s="396" customFormat="1">
      <c r="A555" s="402" t="s">
        <v>1959</v>
      </c>
      <c r="B555" s="402"/>
      <c r="C555" s="402"/>
      <c r="D555" s="402"/>
      <c r="E555" s="402"/>
      <c r="F555" s="402"/>
      <c r="G555" s="406"/>
      <c r="H555" s="397"/>
      <c r="I555" s="402"/>
      <c r="L555" s="397"/>
    </row>
    <row r="556" spans="1:12" s="396" customFormat="1">
      <c r="A556" s="402" t="s">
        <v>1960</v>
      </c>
      <c r="B556" s="402"/>
      <c r="C556" s="402"/>
      <c r="D556" s="402"/>
      <c r="E556" s="402"/>
      <c r="F556" s="402"/>
      <c r="G556" s="406"/>
      <c r="H556" s="397"/>
      <c r="I556" s="402"/>
      <c r="L556" s="397"/>
    </row>
    <row r="557" spans="1:12" s="396" customFormat="1">
      <c r="A557" s="879" t="s">
        <v>1971</v>
      </c>
      <c r="B557" s="402"/>
      <c r="C557" s="402"/>
      <c r="D557" s="402"/>
      <c r="E557" s="402"/>
      <c r="F557" s="402"/>
      <c r="G557" s="406"/>
      <c r="H557" s="397"/>
      <c r="I557" s="402"/>
      <c r="L557" s="397"/>
    </row>
    <row r="558" spans="1:12" s="63" customFormat="1" ht="23.25" customHeight="1">
      <c r="B558" s="63" t="s">
        <v>857</v>
      </c>
      <c r="E558" s="410"/>
      <c r="F558" s="397"/>
      <c r="H558" s="397"/>
    </row>
    <row r="559" spans="1:12" s="63" customFormat="1" ht="25.5" customHeight="1">
      <c r="B559" s="589" t="s">
        <v>846</v>
      </c>
      <c r="E559" s="410"/>
      <c r="F559" s="397"/>
      <c r="H559" s="397"/>
    </row>
    <row r="560" spans="1:12" s="63" customFormat="1">
      <c r="A560" s="592"/>
      <c r="B560" s="63" t="s">
        <v>1954</v>
      </c>
      <c r="D560" s="397"/>
      <c r="E560" s="410"/>
      <c r="F560" s="397"/>
    </row>
    <row r="561" spans="1:12" s="63" customFormat="1">
      <c r="A561" s="592"/>
      <c r="B561" s="63" t="s">
        <v>1955</v>
      </c>
      <c r="D561" s="397"/>
      <c r="E561" s="410"/>
      <c r="F561" s="397"/>
    </row>
    <row r="562" spans="1:12" s="589" customFormat="1" ht="23.25" customHeight="1">
      <c r="B562" s="589" t="s">
        <v>1956</v>
      </c>
      <c r="E562" s="594"/>
      <c r="F562" s="595"/>
      <c r="H562" s="595"/>
    </row>
    <row r="563" spans="1:12" s="589" customFormat="1" ht="23.25" customHeight="1">
      <c r="A563" s="589" t="s">
        <v>1957</v>
      </c>
      <c r="E563" s="594"/>
      <c r="F563" s="595"/>
      <c r="H563" s="595"/>
    </row>
    <row r="564" spans="1:12" s="63" customFormat="1" ht="24.75" customHeight="1">
      <c r="A564" s="589"/>
      <c r="B564" s="63" t="s">
        <v>1958</v>
      </c>
      <c r="E564" s="410"/>
      <c r="F564" s="397"/>
    </row>
    <row r="565" spans="1:12" s="63" customFormat="1">
      <c r="A565" s="592" t="s">
        <v>1964</v>
      </c>
      <c r="D565" s="397"/>
      <c r="E565" s="410"/>
      <c r="F565" s="397"/>
    </row>
    <row r="566" spans="1:12" s="400" customFormat="1" ht="21.75">
      <c r="A566" s="398"/>
      <c r="B566" s="398" t="s">
        <v>2361</v>
      </c>
      <c r="C566" s="398"/>
      <c r="D566" s="398"/>
      <c r="E566" s="398"/>
      <c r="F566" s="398"/>
      <c r="G566" s="894"/>
      <c r="H566" s="401"/>
      <c r="I566" s="398"/>
      <c r="L566" s="401"/>
    </row>
    <row r="567" spans="1:12" s="400" customFormat="1" ht="21.75">
      <c r="A567" s="398"/>
      <c r="B567" s="398"/>
      <c r="C567" s="398"/>
      <c r="D567" s="398"/>
      <c r="E567" s="398"/>
      <c r="F567" s="398"/>
      <c r="G567" s="894" t="s">
        <v>28</v>
      </c>
      <c r="H567" s="401">
        <v>10000</v>
      </c>
      <c r="I567" s="398" t="s">
        <v>30</v>
      </c>
      <c r="L567" s="401"/>
    </row>
    <row r="568" spans="1:12" s="63" customFormat="1" ht="24.75" customHeight="1">
      <c r="A568" s="589" t="s">
        <v>1961</v>
      </c>
      <c r="E568" s="410"/>
      <c r="F568" s="397"/>
    </row>
    <row r="569" spans="1:12" s="63" customFormat="1" ht="24.75" customHeight="1">
      <c r="A569" s="589" t="s">
        <v>1951</v>
      </c>
      <c r="E569" s="410"/>
      <c r="F569" s="397"/>
    </row>
    <row r="570" spans="1:12" s="396" customFormat="1">
      <c r="A570" s="402" t="s">
        <v>1953</v>
      </c>
      <c r="B570" s="402"/>
      <c r="C570" s="402"/>
      <c r="D570" s="402"/>
      <c r="E570" s="402"/>
      <c r="F570" s="402"/>
      <c r="G570" s="406"/>
      <c r="H570" s="397"/>
      <c r="I570" s="402"/>
      <c r="L570" s="397"/>
    </row>
    <row r="571" spans="1:12" s="396" customFormat="1">
      <c r="A571" s="402" t="s">
        <v>1962</v>
      </c>
      <c r="B571" s="402"/>
      <c r="C571" s="402"/>
      <c r="D571" s="402"/>
      <c r="E571" s="402"/>
      <c r="F571" s="402"/>
      <c r="G571" s="406"/>
      <c r="H571" s="397"/>
      <c r="I571" s="402"/>
      <c r="L571" s="397"/>
    </row>
    <row r="572" spans="1:12" s="396" customFormat="1">
      <c r="A572" s="879" t="s">
        <v>1972</v>
      </c>
      <c r="B572" s="402"/>
      <c r="C572" s="402"/>
      <c r="D572" s="402"/>
      <c r="E572" s="402"/>
      <c r="F572" s="402"/>
      <c r="G572" s="406"/>
      <c r="H572" s="397"/>
      <c r="I572" s="402"/>
      <c r="L572" s="397"/>
    </row>
    <row r="573" spans="1:12" s="63" customFormat="1" ht="23.25" customHeight="1">
      <c r="B573" s="63" t="s">
        <v>857</v>
      </c>
      <c r="E573" s="410"/>
      <c r="F573" s="397"/>
      <c r="H573" s="397"/>
    </row>
    <row r="574" spans="1:12" s="63" customFormat="1" ht="25.5" customHeight="1">
      <c r="B574" s="589" t="s">
        <v>846</v>
      </c>
      <c r="E574" s="410"/>
      <c r="F574" s="397"/>
      <c r="H574" s="397"/>
    </row>
    <row r="575" spans="1:12" s="589" customFormat="1" ht="21" customHeight="1">
      <c r="A575" s="592"/>
      <c r="B575" s="589" t="s">
        <v>928</v>
      </c>
      <c r="E575" s="594"/>
      <c r="F575" s="595"/>
      <c r="H575" s="595"/>
    </row>
    <row r="576" spans="1:12" s="589" customFormat="1" ht="23.25" customHeight="1">
      <c r="A576" s="589" t="s">
        <v>929</v>
      </c>
      <c r="E576" s="594"/>
      <c r="F576" s="595"/>
      <c r="H576" s="595"/>
    </row>
    <row r="577" spans="1:12" s="63" customFormat="1">
      <c r="A577" s="592" t="s">
        <v>1963</v>
      </c>
      <c r="D577" s="397"/>
      <c r="E577" s="410"/>
      <c r="F577" s="397"/>
    </row>
    <row r="578" spans="1:12" s="400" customFormat="1" ht="21.75">
      <c r="A578" s="398"/>
      <c r="B578" s="398" t="s">
        <v>2362</v>
      </c>
      <c r="C578" s="398"/>
      <c r="D578" s="398"/>
      <c r="E578" s="398"/>
      <c r="F578" s="398"/>
      <c r="G578" s="894"/>
      <c r="H578" s="401"/>
      <c r="I578" s="398"/>
      <c r="L578" s="401"/>
    </row>
    <row r="579" spans="1:12" s="400" customFormat="1" ht="21.75">
      <c r="A579" s="398"/>
      <c r="B579" s="398"/>
      <c r="C579" s="398"/>
      <c r="D579" s="398"/>
      <c r="E579" s="398"/>
      <c r="F579" s="398"/>
      <c r="G579" s="894" t="s">
        <v>28</v>
      </c>
      <c r="H579" s="401">
        <v>10000</v>
      </c>
      <c r="I579" s="398" t="s">
        <v>30</v>
      </c>
      <c r="L579" s="401"/>
    </row>
    <row r="580" spans="1:12" s="63" customFormat="1" ht="24.75" customHeight="1">
      <c r="A580" s="589" t="s">
        <v>1965</v>
      </c>
      <c r="E580" s="410"/>
      <c r="F580" s="397"/>
    </row>
    <row r="581" spans="1:12" s="63" customFormat="1" ht="24.75" customHeight="1">
      <c r="A581" s="589" t="s">
        <v>1951</v>
      </c>
      <c r="E581" s="410"/>
      <c r="F581" s="397"/>
    </row>
    <row r="582" spans="1:12" s="396" customFormat="1">
      <c r="A582" s="402" t="s">
        <v>1953</v>
      </c>
      <c r="B582" s="402"/>
      <c r="C582" s="402"/>
      <c r="D582" s="402"/>
      <c r="E582" s="402"/>
      <c r="F582" s="402"/>
      <c r="G582" s="406"/>
      <c r="H582" s="397"/>
      <c r="I582" s="402"/>
      <c r="L582" s="397"/>
    </row>
    <row r="583" spans="1:12" s="396" customFormat="1">
      <c r="A583" s="402" t="s">
        <v>1962</v>
      </c>
      <c r="B583" s="402"/>
      <c r="C583" s="402"/>
      <c r="D583" s="402"/>
      <c r="E583" s="402"/>
      <c r="F583" s="402"/>
      <c r="G583" s="406"/>
      <c r="H583" s="397"/>
      <c r="I583" s="402"/>
      <c r="L583" s="397"/>
    </row>
    <row r="584" spans="1:12" s="396" customFormat="1">
      <c r="A584" s="879" t="s">
        <v>1972</v>
      </c>
      <c r="B584" s="402"/>
      <c r="C584" s="402"/>
      <c r="D584" s="402"/>
      <c r="E584" s="402"/>
      <c r="F584" s="402"/>
      <c r="G584" s="406"/>
      <c r="H584" s="397"/>
      <c r="I584" s="402"/>
      <c r="L584" s="397"/>
    </row>
    <row r="585" spans="1:12" s="63" customFormat="1" ht="23.25" customHeight="1">
      <c r="B585" s="63" t="s">
        <v>857</v>
      </c>
      <c r="E585" s="410"/>
      <c r="F585" s="397"/>
      <c r="H585" s="397"/>
    </row>
    <row r="586" spans="1:12" s="63" customFormat="1" ht="25.5" customHeight="1">
      <c r="B586" s="589" t="s">
        <v>846</v>
      </c>
      <c r="E586" s="410"/>
      <c r="F586" s="397"/>
      <c r="H586" s="397"/>
    </row>
    <row r="587" spans="1:12" s="589" customFormat="1" ht="21" customHeight="1">
      <c r="A587" s="592"/>
      <c r="B587" s="589" t="s">
        <v>928</v>
      </c>
      <c r="E587" s="594"/>
      <c r="F587" s="595"/>
      <c r="H587" s="595"/>
    </row>
    <row r="588" spans="1:12" s="589" customFormat="1" ht="23.25" customHeight="1">
      <c r="A588" s="589" t="s">
        <v>929</v>
      </c>
      <c r="E588" s="594"/>
      <c r="F588" s="595"/>
      <c r="H588" s="595"/>
    </row>
    <row r="589" spans="1:12" s="63" customFormat="1">
      <c r="A589" s="592" t="s">
        <v>1966</v>
      </c>
      <c r="D589" s="397"/>
      <c r="E589" s="410"/>
      <c r="F589" s="397"/>
    </row>
    <row r="590" spans="1:12" s="400" customFormat="1" ht="21.75">
      <c r="A590" s="398"/>
      <c r="B590" s="398" t="s">
        <v>2363</v>
      </c>
      <c r="C590" s="398"/>
      <c r="D590" s="398"/>
      <c r="E590" s="398"/>
      <c r="F590" s="398"/>
      <c r="G590" s="894"/>
      <c r="H590" s="401"/>
      <c r="I590" s="398"/>
      <c r="L590" s="401"/>
    </row>
    <row r="591" spans="1:12" s="400" customFormat="1" ht="21.75">
      <c r="A591" s="398"/>
      <c r="B591" s="398"/>
      <c r="C591" s="398"/>
      <c r="D591" s="398"/>
      <c r="E591" s="398"/>
      <c r="F591" s="398"/>
      <c r="G591" s="894" t="s">
        <v>28</v>
      </c>
      <c r="H591" s="401">
        <v>70000</v>
      </c>
      <c r="I591" s="398" t="s">
        <v>30</v>
      </c>
      <c r="L591" s="401"/>
    </row>
    <row r="592" spans="1:12" s="63" customFormat="1" ht="24.75" customHeight="1">
      <c r="A592" s="589" t="s">
        <v>1967</v>
      </c>
      <c r="E592" s="410"/>
      <c r="F592" s="397"/>
    </row>
    <row r="593" spans="1:12" s="63" customFormat="1" ht="24.75" customHeight="1">
      <c r="A593" s="589" t="s">
        <v>1968</v>
      </c>
      <c r="E593" s="410"/>
      <c r="F593" s="397"/>
    </row>
    <row r="594" spans="1:12" s="63" customFormat="1" ht="24.75" customHeight="1">
      <c r="A594" s="589" t="s">
        <v>1969</v>
      </c>
      <c r="E594" s="410"/>
      <c r="F594" s="397"/>
    </row>
    <row r="595" spans="1:12" s="396" customFormat="1">
      <c r="A595" s="402" t="s">
        <v>1970</v>
      </c>
      <c r="B595" s="402"/>
      <c r="C595" s="402"/>
      <c r="D595" s="402"/>
      <c r="E595" s="402"/>
      <c r="F595" s="402"/>
      <c r="G595" s="406"/>
      <c r="H595" s="397"/>
      <c r="I595" s="402"/>
      <c r="L595" s="397"/>
    </row>
    <row r="596" spans="1:12" s="396" customFormat="1" ht="21" customHeight="1">
      <c r="A596" s="879" t="s">
        <v>1972</v>
      </c>
      <c r="B596" s="402"/>
      <c r="C596" s="402"/>
      <c r="D596" s="402"/>
      <c r="E596" s="402"/>
      <c r="F596" s="402"/>
      <c r="G596" s="406"/>
      <c r="H596" s="397"/>
      <c r="I596" s="402"/>
      <c r="L596" s="397"/>
    </row>
    <row r="597" spans="1:12" s="63" customFormat="1" ht="20.25" customHeight="1">
      <c r="B597" s="520" t="s">
        <v>857</v>
      </c>
      <c r="E597" s="410"/>
      <c r="F597" s="397"/>
      <c r="H597" s="397"/>
    </row>
    <row r="598" spans="1:12" s="63" customFormat="1" ht="23.25" customHeight="1">
      <c r="B598" s="520" t="s">
        <v>846</v>
      </c>
      <c r="E598" s="410"/>
      <c r="F598" s="397"/>
      <c r="H598" s="397"/>
    </row>
    <row r="599" spans="1:12" s="589" customFormat="1" ht="21" customHeight="1">
      <c r="A599" s="592"/>
      <c r="B599" s="589" t="s">
        <v>928</v>
      </c>
      <c r="E599" s="594"/>
      <c r="F599" s="595"/>
      <c r="H599" s="595"/>
    </row>
    <row r="600" spans="1:12" s="589" customFormat="1" ht="21" customHeight="1">
      <c r="A600" s="589" t="s">
        <v>929</v>
      </c>
      <c r="E600" s="594"/>
      <c r="F600" s="595"/>
      <c r="H600" s="595"/>
    </row>
    <row r="601" spans="1:12" s="63" customFormat="1" ht="20.25" customHeight="1">
      <c r="A601" s="592" t="s">
        <v>1973</v>
      </c>
      <c r="D601" s="397"/>
      <c r="E601" s="410"/>
      <c r="F601" s="397"/>
    </row>
    <row r="602" spans="1:12" s="63" customFormat="1" ht="20.25" customHeight="1">
      <c r="A602" s="592"/>
      <c r="D602" s="397"/>
      <c r="E602" s="410"/>
      <c r="F602" s="397"/>
    </row>
    <row r="603" spans="1:12" s="63" customFormat="1" ht="20.25" customHeight="1">
      <c r="A603" s="592"/>
      <c r="D603" s="397"/>
      <c r="E603" s="410"/>
      <c r="F603" s="397"/>
    </row>
    <row r="604" spans="1:12" s="63" customFormat="1" ht="20.25" customHeight="1">
      <c r="A604" s="592"/>
      <c r="D604" s="397"/>
      <c r="E604" s="410"/>
      <c r="F604" s="397"/>
    </row>
    <row r="605" spans="1:12" s="63" customFormat="1" ht="20.25" customHeight="1">
      <c r="A605" s="592"/>
      <c r="D605" s="397"/>
      <c r="E605" s="410"/>
      <c r="F605" s="397"/>
    </row>
    <row r="606" spans="1:12" s="63" customFormat="1" ht="20.25" customHeight="1">
      <c r="A606" s="592"/>
      <c r="D606" s="397"/>
      <c r="E606" s="410"/>
      <c r="F606" s="397"/>
    </row>
    <row r="607" spans="1:12" s="63" customFormat="1" ht="20.25" customHeight="1">
      <c r="A607" s="592"/>
      <c r="D607" s="397"/>
      <c r="E607" s="410"/>
      <c r="F607" s="397"/>
    </row>
    <row r="608" spans="1:12" s="63" customFormat="1" ht="20.25" customHeight="1">
      <c r="A608" s="592"/>
      <c r="D608" s="397"/>
      <c r="E608" s="410"/>
      <c r="F608" s="397"/>
    </row>
    <row r="609" spans="1:12" s="598" customFormat="1" ht="21" customHeight="1">
      <c r="A609" s="591" t="s">
        <v>77</v>
      </c>
      <c r="G609" s="637" t="s">
        <v>1</v>
      </c>
      <c r="H609" s="596">
        <f>SUM(H611)</f>
        <v>86700</v>
      </c>
      <c r="I609" s="601" t="s">
        <v>30</v>
      </c>
      <c r="L609" s="595"/>
    </row>
    <row r="610" spans="1:12" s="598" customFormat="1" ht="23.25" customHeight="1">
      <c r="A610" s="591" t="s">
        <v>391</v>
      </c>
      <c r="G610" s="637"/>
      <c r="H610" s="596"/>
      <c r="I610" s="601"/>
      <c r="L610" s="595"/>
    </row>
    <row r="611" spans="1:12" s="591" customFormat="1" ht="21.75" customHeight="1">
      <c r="A611" s="591" t="s">
        <v>0</v>
      </c>
      <c r="G611" s="637" t="s">
        <v>1</v>
      </c>
      <c r="H611" s="596">
        <f>SUM(H612,H622,H644)</f>
        <v>86700</v>
      </c>
      <c r="I611" s="601" t="s">
        <v>30</v>
      </c>
      <c r="L611" s="596"/>
    </row>
    <row r="612" spans="1:12" s="591" customFormat="1" ht="23.25" customHeight="1">
      <c r="A612" s="591" t="s">
        <v>942</v>
      </c>
      <c r="F612" s="637"/>
      <c r="G612" s="695" t="s">
        <v>1</v>
      </c>
      <c r="H612" s="596">
        <f>SUM(H613)</f>
        <v>27700</v>
      </c>
      <c r="I612" s="601" t="s">
        <v>30</v>
      </c>
      <c r="L612" s="596"/>
    </row>
    <row r="613" spans="1:12" s="591" customFormat="1" ht="21.75" customHeight="1">
      <c r="A613" s="590"/>
      <c r="B613" s="591" t="s">
        <v>1974</v>
      </c>
      <c r="F613" s="637"/>
      <c r="G613" s="695" t="s">
        <v>28</v>
      </c>
      <c r="H613" s="596">
        <v>27700</v>
      </c>
      <c r="I613" s="601" t="s">
        <v>30</v>
      </c>
      <c r="L613" s="596"/>
    </row>
    <row r="614" spans="1:12" s="591" customFormat="1" ht="21.75" customHeight="1">
      <c r="A614" s="598" t="s">
        <v>1975</v>
      </c>
      <c r="G614" s="637"/>
      <c r="H614" s="596"/>
      <c r="I614" s="601"/>
      <c r="L614" s="596"/>
    </row>
    <row r="615" spans="1:12" s="598" customFormat="1" ht="21.75" customHeight="1">
      <c r="A615" s="598" t="s">
        <v>1976</v>
      </c>
      <c r="G615" s="694"/>
      <c r="H615" s="595"/>
      <c r="I615" s="599"/>
      <c r="L615" s="595"/>
    </row>
    <row r="616" spans="1:12" s="598" customFormat="1" ht="21.75" customHeight="1">
      <c r="B616" s="598" t="s">
        <v>1977</v>
      </c>
      <c r="G616" s="694"/>
      <c r="H616" s="595"/>
      <c r="I616" s="599"/>
      <c r="L616" s="595"/>
    </row>
    <row r="617" spans="1:12" s="598" customFormat="1" ht="21.75" customHeight="1">
      <c r="B617" s="598" t="s">
        <v>1978</v>
      </c>
      <c r="G617" s="694"/>
      <c r="H617" s="595"/>
      <c r="I617" s="599"/>
      <c r="L617" s="595"/>
    </row>
    <row r="618" spans="1:12" s="598" customFormat="1" ht="21.75" customHeight="1">
      <c r="B618" s="598" t="s">
        <v>1979</v>
      </c>
      <c r="G618" s="694"/>
      <c r="H618" s="595"/>
      <c r="I618" s="599"/>
      <c r="L618" s="595"/>
    </row>
    <row r="619" spans="1:12" s="598" customFormat="1" ht="21.75" customHeight="1">
      <c r="B619" s="598" t="s">
        <v>1980</v>
      </c>
      <c r="G619" s="694"/>
      <c r="H619" s="595"/>
      <c r="I619" s="599"/>
      <c r="L619" s="595"/>
    </row>
    <row r="620" spans="1:12" s="396" customFormat="1" ht="23.25" customHeight="1">
      <c r="A620" s="687" t="s">
        <v>1677</v>
      </c>
      <c r="F620" s="406"/>
      <c r="G620" s="397"/>
      <c r="H620" s="397"/>
      <c r="I620" s="402"/>
      <c r="L620" s="397"/>
    </row>
    <row r="621" spans="1:12" s="396" customFormat="1" ht="23.25" customHeight="1">
      <c r="A621" s="576" t="s">
        <v>1981</v>
      </c>
      <c r="F621" s="406"/>
      <c r="G621" s="397"/>
      <c r="H621" s="397"/>
      <c r="I621" s="402"/>
      <c r="L621" s="397"/>
    </row>
    <row r="622" spans="1:12" s="591" customFormat="1" ht="23.25" customHeight="1">
      <c r="A622" s="591" t="s">
        <v>2385</v>
      </c>
      <c r="F622" s="637"/>
      <c r="G622" s="695" t="s">
        <v>1</v>
      </c>
      <c r="H622" s="596">
        <f>SUM(H623,H627,H635,H639)</f>
        <v>35500</v>
      </c>
      <c r="I622" s="601" t="s">
        <v>30</v>
      </c>
      <c r="L622" s="596"/>
    </row>
    <row r="623" spans="1:12" s="63" customFormat="1" ht="23.25" customHeight="1">
      <c r="A623" s="609"/>
      <c r="B623" s="404" t="s">
        <v>1982</v>
      </c>
      <c r="C623" s="404"/>
      <c r="D623" s="404"/>
      <c r="E623" s="404"/>
      <c r="F623" s="401"/>
      <c r="G623" s="404" t="s">
        <v>1346</v>
      </c>
      <c r="H623" s="401">
        <v>10000</v>
      </c>
      <c r="I623" s="404" t="s">
        <v>30</v>
      </c>
      <c r="J623" s="404"/>
    </row>
    <row r="624" spans="1:12" s="396" customFormat="1" ht="23.25" customHeight="1">
      <c r="A624" s="598" t="s">
        <v>1983</v>
      </c>
      <c r="F624" s="406"/>
      <c r="G624" s="397"/>
      <c r="H624" s="397"/>
      <c r="I624" s="402"/>
      <c r="L624" s="397"/>
    </row>
    <row r="625" spans="1:12" s="598" customFormat="1" ht="23.25" customHeight="1">
      <c r="A625" s="768" t="s">
        <v>1678</v>
      </c>
      <c r="F625" s="694"/>
      <c r="G625" s="595"/>
      <c r="H625" s="595"/>
      <c r="I625" s="599"/>
      <c r="L625" s="595"/>
    </row>
    <row r="626" spans="1:12" s="598" customFormat="1" ht="23.25" customHeight="1">
      <c r="A626" s="576" t="s">
        <v>1984</v>
      </c>
      <c r="F626" s="694"/>
      <c r="G626" s="595"/>
      <c r="H626" s="595"/>
      <c r="I626" s="599"/>
      <c r="L626" s="595"/>
    </row>
    <row r="627" spans="1:12" s="598" customFormat="1" ht="23.25" customHeight="1">
      <c r="A627" s="709"/>
      <c r="B627" s="591" t="s">
        <v>1985</v>
      </c>
      <c r="C627" s="591"/>
      <c r="D627" s="591"/>
      <c r="E627" s="591"/>
      <c r="F627" s="637"/>
      <c r="G627" s="596" t="s">
        <v>28</v>
      </c>
      <c r="H627" s="596">
        <v>12000</v>
      </c>
      <c r="I627" s="601" t="s">
        <v>30</v>
      </c>
      <c r="L627" s="595"/>
    </row>
    <row r="628" spans="1:12" s="598" customFormat="1" ht="23.25" customHeight="1">
      <c r="A628" s="598" t="s">
        <v>1986</v>
      </c>
      <c r="F628" s="694"/>
      <c r="G628" s="595"/>
      <c r="H628" s="595"/>
      <c r="I628" s="599"/>
      <c r="L628" s="595"/>
    </row>
    <row r="629" spans="1:12" s="598" customFormat="1" ht="20.25" customHeight="1">
      <c r="B629" s="598" t="s">
        <v>1686</v>
      </c>
      <c r="F629" s="694"/>
      <c r="G629" s="595"/>
      <c r="H629" s="595"/>
      <c r="I629" s="599"/>
      <c r="L629" s="595"/>
    </row>
    <row r="630" spans="1:12" s="598" customFormat="1" ht="21" customHeight="1">
      <c r="B630" s="598" t="s">
        <v>1687</v>
      </c>
      <c r="F630" s="694"/>
      <c r="G630" s="595"/>
      <c r="H630" s="595"/>
      <c r="I630" s="599"/>
      <c r="L630" s="595"/>
    </row>
    <row r="631" spans="1:12" s="598" customFormat="1" ht="21" customHeight="1">
      <c r="B631" s="598" t="s">
        <v>1688</v>
      </c>
      <c r="F631" s="694"/>
      <c r="G631" s="595"/>
      <c r="H631" s="595"/>
      <c r="I631" s="599"/>
      <c r="L631" s="595"/>
    </row>
    <row r="632" spans="1:12" s="598" customFormat="1" ht="19.5" customHeight="1">
      <c r="B632" s="699" t="s">
        <v>1689</v>
      </c>
      <c r="F632" s="694"/>
      <c r="G632" s="595"/>
      <c r="H632" s="595"/>
      <c r="I632" s="599"/>
      <c r="L632" s="595"/>
    </row>
    <row r="633" spans="1:12" s="598" customFormat="1" ht="23.25" customHeight="1">
      <c r="A633" s="768" t="s">
        <v>1678</v>
      </c>
      <c r="F633" s="694"/>
      <c r="G633" s="595"/>
      <c r="H633" s="595"/>
      <c r="I633" s="599"/>
      <c r="L633" s="595"/>
    </row>
    <row r="634" spans="1:12" s="598" customFormat="1" ht="23.25" customHeight="1">
      <c r="A634" s="576" t="s">
        <v>1984</v>
      </c>
      <c r="F634" s="694"/>
      <c r="G634" s="595"/>
      <c r="H634" s="595"/>
      <c r="I634" s="599"/>
      <c r="L634" s="595"/>
    </row>
    <row r="635" spans="1:12" s="598" customFormat="1" ht="23.25" customHeight="1">
      <c r="A635" s="709"/>
      <c r="B635" s="591" t="s">
        <v>1987</v>
      </c>
      <c r="C635" s="591"/>
      <c r="D635" s="591"/>
      <c r="E635" s="591"/>
      <c r="F635" s="637"/>
      <c r="G635" s="596" t="s">
        <v>28</v>
      </c>
      <c r="H635" s="596">
        <v>8000</v>
      </c>
      <c r="I635" s="601" t="s">
        <v>30</v>
      </c>
      <c r="L635" s="595"/>
    </row>
    <row r="636" spans="1:12" s="396" customFormat="1" ht="23.25" customHeight="1">
      <c r="A636" s="396" t="s">
        <v>1988</v>
      </c>
      <c r="F636" s="406"/>
      <c r="G636" s="397"/>
      <c r="H636" s="397"/>
      <c r="I636" s="402"/>
      <c r="L636" s="397"/>
    </row>
    <row r="637" spans="1:12" s="598" customFormat="1" ht="23.25" customHeight="1">
      <c r="A637" s="768" t="s">
        <v>1678</v>
      </c>
      <c r="F637" s="694"/>
      <c r="G637" s="595"/>
      <c r="H637" s="595"/>
      <c r="I637" s="599"/>
      <c r="L637" s="595"/>
    </row>
    <row r="638" spans="1:12" s="598" customFormat="1" ht="23.25" customHeight="1">
      <c r="A638" s="576" t="s">
        <v>1989</v>
      </c>
      <c r="F638" s="694"/>
      <c r="G638" s="595"/>
      <c r="H638" s="595"/>
      <c r="I638" s="599"/>
      <c r="L638" s="595"/>
    </row>
    <row r="639" spans="1:12" s="598" customFormat="1" ht="23.25" customHeight="1">
      <c r="A639" s="709"/>
      <c r="B639" s="591" t="s">
        <v>1990</v>
      </c>
      <c r="C639" s="591"/>
      <c r="D639" s="591"/>
      <c r="E639" s="591"/>
      <c r="F639" s="637"/>
      <c r="G639" s="596" t="s">
        <v>28</v>
      </c>
      <c r="H639" s="596">
        <v>5500</v>
      </c>
      <c r="I639" s="601" t="s">
        <v>30</v>
      </c>
      <c r="L639" s="595"/>
    </row>
    <row r="640" spans="1:12" s="396" customFormat="1" ht="23.25" customHeight="1">
      <c r="A640" s="396" t="s">
        <v>1991</v>
      </c>
      <c r="F640" s="406"/>
      <c r="G640" s="397"/>
      <c r="H640" s="397"/>
      <c r="I640" s="402"/>
      <c r="L640" s="397"/>
    </row>
    <row r="641" spans="1:12" s="598" customFormat="1" ht="23.25" customHeight="1">
      <c r="A641" s="768" t="s">
        <v>1678</v>
      </c>
      <c r="F641" s="694"/>
      <c r="G641" s="595"/>
      <c r="H641" s="595"/>
      <c r="I641" s="599"/>
      <c r="L641" s="595"/>
    </row>
    <row r="642" spans="1:12" s="598" customFormat="1" ht="23.25" customHeight="1">
      <c r="A642" s="576" t="s">
        <v>1989</v>
      </c>
      <c r="F642" s="694"/>
      <c r="G642" s="595"/>
      <c r="H642" s="595"/>
      <c r="I642" s="599"/>
      <c r="L642" s="595"/>
    </row>
    <row r="643" spans="1:12" s="598" customFormat="1" ht="23.25" customHeight="1">
      <c r="A643" s="576"/>
      <c r="F643" s="694"/>
      <c r="G643" s="595"/>
      <c r="H643" s="595"/>
      <c r="I643" s="599"/>
      <c r="L643" s="595"/>
    </row>
    <row r="644" spans="1:12" s="591" customFormat="1" ht="23.25" customHeight="1">
      <c r="A644" s="591" t="s">
        <v>1238</v>
      </c>
      <c r="F644" s="637"/>
      <c r="G644" s="695" t="s">
        <v>1</v>
      </c>
      <c r="H644" s="596">
        <f>SUM(H645,H662)</f>
        <v>23500</v>
      </c>
      <c r="I644" s="601" t="s">
        <v>30</v>
      </c>
      <c r="L644" s="596"/>
    </row>
    <row r="645" spans="1:12" s="591" customFormat="1" ht="23.25" customHeight="1">
      <c r="B645" s="591" t="s">
        <v>1992</v>
      </c>
      <c r="F645" s="637"/>
      <c r="G645" s="695" t="s">
        <v>28</v>
      </c>
      <c r="H645" s="596">
        <v>16000</v>
      </c>
      <c r="I645" s="601" t="s">
        <v>30</v>
      </c>
      <c r="L645" s="596"/>
    </row>
    <row r="646" spans="1:12" s="598" customFormat="1" ht="18.75" customHeight="1">
      <c r="A646" s="598" t="s">
        <v>2002</v>
      </c>
      <c r="F646" s="694"/>
      <c r="G646" s="595"/>
      <c r="H646" s="595"/>
      <c r="I646" s="599"/>
      <c r="L646" s="595"/>
    </row>
    <row r="647" spans="1:12" s="63" customFormat="1" ht="24.75" customHeight="1">
      <c r="A647" s="63" t="s">
        <v>2554</v>
      </c>
      <c r="B647" s="404"/>
      <c r="C647" s="404"/>
      <c r="D647" s="404"/>
      <c r="E647" s="405"/>
      <c r="F647" s="401"/>
      <c r="G647" s="404"/>
      <c r="H647" s="401"/>
      <c r="I647" s="404"/>
    </row>
    <row r="648" spans="1:12" s="63" customFormat="1" ht="24.75" customHeight="1">
      <c r="A648" s="63" t="s">
        <v>2555</v>
      </c>
      <c r="B648" s="404"/>
      <c r="C648" s="404"/>
      <c r="D648" s="404"/>
      <c r="E648" s="405"/>
      <c r="F648" s="401"/>
      <c r="G648" s="404"/>
      <c r="H648" s="401"/>
      <c r="I648" s="404"/>
    </row>
    <row r="649" spans="1:12" s="690" customFormat="1" ht="18" customHeight="1">
      <c r="B649" s="690" t="s">
        <v>1993</v>
      </c>
      <c r="E649" s="896"/>
      <c r="F649" s="843"/>
      <c r="H649" s="843"/>
    </row>
    <row r="650" spans="1:12" s="690" customFormat="1" ht="18" customHeight="1">
      <c r="A650" s="690" t="s">
        <v>1994</v>
      </c>
      <c r="E650" s="896"/>
      <c r="F650" s="843"/>
      <c r="H650" s="843"/>
    </row>
    <row r="651" spans="1:12" s="690" customFormat="1" ht="18" customHeight="1">
      <c r="B651" s="690" t="s">
        <v>1995</v>
      </c>
      <c r="E651" s="896"/>
      <c r="F651" s="843"/>
      <c r="H651" s="843"/>
    </row>
    <row r="652" spans="1:12" s="690" customFormat="1" ht="18" customHeight="1">
      <c r="B652" s="690" t="s">
        <v>1996</v>
      </c>
      <c r="E652" s="896"/>
      <c r="F652" s="843"/>
      <c r="H652" s="843"/>
    </row>
    <row r="653" spans="1:12" s="690" customFormat="1" ht="18" customHeight="1">
      <c r="A653" s="690" t="s">
        <v>1997</v>
      </c>
      <c r="E653" s="896"/>
      <c r="F653" s="843"/>
      <c r="H653" s="843"/>
    </row>
    <row r="654" spans="1:12" s="690" customFormat="1" ht="21" customHeight="1">
      <c r="B654" s="690" t="s">
        <v>1998</v>
      </c>
      <c r="E654" s="896"/>
      <c r="F654" s="843"/>
      <c r="H654" s="843"/>
    </row>
    <row r="655" spans="1:12" s="690" customFormat="1" ht="18" customHeight="1">
      <c r="B655" s="690" t="s">
        <v>1999</v>
      </c>
      <c r="E655" s="896"/>
      <c r="F655" s="843"/>
      <c r="H655" s="843"/>
    </row>
    <row r="656" spans="1:12" s="690" customFormat="1" ht="18.75" customHeight="1">
      <c r="A656" s="690" t="s">
        <v>895</v>
      </c>
      <c r="E656" s="896"/>
      <c r="F656" s="843"/>
      <c r="H656" s="843"/>
    </row>
    <row r="657" spans="1:12" s="690" customFormat="1" ht="20.25" customHeight="1">
      <c r="B657" s="690" t="s">
        <v>2003</v>
      </c>
      <c r="E657" s="896"/>
      <c r="F657" s="843"/>
      <c r="H657" s="843"/>
    </row>
    <row r="658" spans="1:12" s="690" customFormat="1" ht="20.25" customHeight="1">
      <c r="B658" s="690" t="s">
        <v>2000</v>
      </c>
      <c r="E658" s="896"/>
      <c r="F658" s="843"/>
      <c r="H658" s="843"/>
    </row>
    <row r="659" spans="1:12" s="690" customFormat="1" ht="20.25" customHeight="1">
      <c r="B659" s="690" t="s">
        <v>2001</v>
      </c>
      <c r="E659" s="896"/>
      <c r="F659" s="843"/>
      <c r="H659" s="843"/>
    </row>
    <row r="660" spans="1:12" s="690" customFormat="1" ht="20.25" customHeight="1">
      <c r="A660" s="690" t="s">
        <v>896</v>
      </c>
      <c r="E660" s="896"/>
      <c r="F660" s="843"/>
      <c r="H660" s="843"/>
    </row>
    <row r="661" spans="1:12" s="598" customFormat="1" ht="23.25" customHeight="1">
      <c r="A661" s="576" t="s">
        <v>2004</v>
      </c>
      <c r="F661" s="694"/>
      <c r="G661" s="595"/>
      <c r="H661" s="595"/>
      <c r="I661" s="599"/>
      <c r="L661" s="595"/>
    </row>
    <row r="662" spans="1:12" s="63" customFormat="1" ht="21" customHeight="1">
      <c r="B662" s="1127" t="s">
        <v>1693</v>
      </c>
      <c r="C662" s="1127"/>
      <c r="D662" s="1127"/>
      <c r="E662" s="405"/>
      <c r="F662" s="401"/>
      <c r="G662" s="405" t="s">
        <v>28</v>
      </c>
      <c r="H662" s="401">
        <v>7500</v>
      </c>
      <c r="I662" s="404" t="s">
        <v>30</v>
      </c>
    </row>
    <row r="663" spans="1:12" s="63" customFormat="1" ht="24.75" customHeight="1">
      <c r="A663" s="63" t="s">
        <v>2005</v>
      </c>
      <c r="B663" s="404"/>
      <c r="C663" s="404"/>
      <c r="D663" s="404"/>
      <c r="E663" s="405"/>
      <c r="F663" s="401"/>
      <c r="G663" s="404"/>
      <c r="H663" s="401"/>
      <c r="I663" s="404"/>
    </row>
    <row r="664" spans="1:12" s="63" customFormat="1" ht="24.75" customHeight="1">
      <c r="A664" s="63" t="s">
        <v>2554</v>
      </c>
      <c r="B664" s="404"/>
      <c r="C664" s="404"/>
      <c r="D664" s="404"/>
      <c r="E664" s="405"/>
      <c r="F664" s="401"/>
      <c r="G664" s="404"/>
      <c r="H664" s="401"/>
      <c r="I664" s="404"/>
    </row>
    <row r="665" spans="1:12" s="63" customFormat="1" ht="24.75" customHeight="1">
      <c r="A665" s="63" t="s">
        <v>2555</v>
      </c>
      <c r="B665" s="404"/>
      <c r="C665" s="404"/>
      <c r="D665" s="404"/>
      <c r="E665" s="405"/>
      <c r="F665" s="401"/>
      <c r="G665" s="404"/>
      <c r="H665" s="401"/>
      <c r="I665" s="404"/>
    </row>
    <row r="666" spans="1:12" s="423" customFormat="1" ht="23.25" customHeight="1">
      <c r="B666" s="423" t="s">
        <v>1696</v>
      </c>
      <c r="C666" s="688"/>
      <c r="D666" s="689"/>
      <c r="F666" s="689"/>
    </row>
    <row r="667" spans="1:12" s="423" customFormat="1" ht="23.25" customHeight="1">
      <c r="B667" s="423" t="s">
        <v>1697</v>
      </c>
      <c r="C667" s="688"/>
      <c r="D667" s="689"/>
      <c r="F667" s="689"/>
    </row>
    <row r="668" spans="1:12" s="396" customFormat="1" ht="23.25" customHeight="1">
      <c r="A668" s="576" t="s">
        <v>2006</v>
      </c>
      <c r="F668" s="406"/>
      <c r="G668" s="397"/>
      <c r="H668" s="397"/>
      <c r="I668" s="402"/>
      <c r="L668" s="397"/>
    </row>
    <row r="669" spans="1:12" s="396" customFormat="1" ht="5.25" customHeight="1">
      <c r="A669" s="400"/>
      <c r="F669" s="406"/>
      <c r="G669" s="397"/>
      <c r="H669" s="397"/>
      <c r="I669" s="402"/>
      <c r="L669" s="397"/>
    </row>
    <row r="670" spans="1:12" s="396" customFormat="1">
      <c r="A670" s="400" t="s">
        <v>52</v>
      </c>
      <c r="G670" s="395" t="s">
        <v>1</v>
      </c>
      <c r="H670" s="401">
        <f>SUM(H672)</f>
        <v>110000</v>
      </c>
      <c r="I670" s="398" t="s">
        <v>30</v>
      </c>
      <c r="J670" s="400"/>
      <c r="L670" s="397"/>
    </row>
    <row r="671" spans="1:12" s="396" customFormat="1">
      <c r="A671" s="400" t="s">
        <v>227</v>
      </c>
      <c r="G671" s="395"/>
      <c r="H671" s="401"/>
      <c r="I671" s="398"/>
      <c r="J671" s="400"/>
      <c r="L671" s="397"/>
    </row>
    <row r="672" spans="1:12" s="396" customFormat="1">
      <c r="A672" s="400" t="s">
        <v>414</v>
      </c>
      <c r="G672" s="894" t="s">
        <v>1</v>
      </c>
      <c r="H672" s="401">
        <f>SUM(H675,H683,H689,H695,H701,H707,H713,H719,H725,H731,H737,H743,H749,H755,H761)</f>
        <v>110000</v>
      </c>
      <c r="I672" s="398" t="s">
        <v>30</v>
      </c>
      <c r="L672" s="397"/>
    </row>
    <row r="673" spans="1:12" s="396" customFormat="1">
      <c r="B673" s="400" t="s">
        <v>2007</v>
      </c>
      <c r="C673" s="400"/>
      <c r="D673" s="400"/>
      <c r="E673" s="400"/>
      <c r="F673" s="400"/>
      <c r="G673" s="894"/>
      <c r="H673" s="401"/>
      <c r="I673" s="398"/>
      <c r="L673" s="397"/>
    </row>
    <row r="674" spans="1:12" s="413" customFormat="1" ht="21.75">
      <c r="A674" s="413" t="s">
        <v>2010</v>
      </c>
      <c r="H674" s="414"/>
    </row>
    <row r="675" spans="1:12" s="413" customFormat="1" ht="21.75">
      <c r="G675" s="413" t="s">
        <v>28</v>
      </c>
      <c r="H675" s="414">
        <v>10000</v>
      </c>
      <c r="I675" s="413" t="s">
        <v>30</v>
      </c>
    </row>
    <row r="676" spans="1:12">
      <c r="A676" s="57" t="s">
        <v>2008</v>
      </c>
    </row>
    <row r="677" spans="1:12">
      <c r="A677" s="57" t="s">
        <v>2014</v>
      </c>
    </row>
    <row r="678" spans="1:12" s="396" customFormat="1" ht="21.75" customHeight="1">
      <c r="A678" s="709" t="s">
        <v>2009</v>
      </c>
      <c r="B678" s="63"/>
      <c r="C678" s="63"/>
      <c r="D678" s="63"/>
      <c r="E678" s="63"/>
      <c r="F678" s="397"/>
      <c r="G678" s="63"/>
      <c r="H678" s="401"/>
      <c r="I678" s="398"/>
      <c r="L678" s="397"/>
    </row>
    <row r="679" spans="1:12" s="396" customFormat="1" ht="21.75" customHeight="1">
      <c r="A679" s="709"/>
      <c r="B679" s="63"/>
      <c r="C679" s="63"/>
      <c r="D679" s="63"/>
      <c r="E679" s="63"/>
      <c r="F679" s="397"/>
      <c r="G679" s="63"/>
      <c r="H679" s="401"/>
      <c r="I679" s="398"/>
      <c r="L679" s="397"/>
    </row>
    <row r="680" spans="1:12" s="396" customFormat="1" ht="21.75" customHeight="1">
      <c r="A680" s="709"/>
      <c r="B680" s="63"/>
      <c r="C680" s="63"/>
      <c r="D680" s="63"/>
      <c r="E680" s="63"/>
      <c r="F680" s="397"/>
      <c r="G680" s="63"/>
      <c r="H680" s="401"/>
      <c r="I680" s="398"/>
      <c r="L680" s="397"/>
    </row>
    <row r="681" spans="1:12" s="396" customFormat="1">
      <c r="B681" s="400" t="s">
        <v>2011</v>
      </c>
      <c r="C681" s="400"/>
      <c r="D681" s="400"/>
      <c r="E681" s="400"/>
      <c r="F681" s="400"/>
      <c r="G681" s="894"/>
      <c r="H681" s="401"/>
      <c r="I681" s="398"/>
      <c r="L681" s="397"/>
    </row>
    <row r="682" spans="1:12" s="413" customFormat="1" ht="21.75">
      <c r="A682" s="413" t="s">
        <v>2012</v>
      </c>
      <c r="H682" s="414"/>
    </row>
    <row r="683" spans="1:12" s="413" customFormat="1" ht="21.75">
      <c r="G683" s="413" t="s">
        <v>28</v>
      </c>
      <c r="H683" s="414">
        <v>5000</v>
      </c>
      <c r="I683" s="413" t="s">
        <v>30</v>
      </c>
    </row>
    <row r="684" spans="1:12">
      <c r="A684" s="57" t="s">
        <v>2013</v>
      </c>
    </row>
    <row r="685" spans="1:12">
      <c r="A685" s="57" t="s">
        <v>2015</v>
      </c>
    </row>
    <row r="686" spans="1:12" s="396" customFormat="1" ht="21.75" customHeight="1">
      <c r="A686" s="709" t="s">
        <v>2018</v>
      </c>
      <c r="B686" s="63"/>
      <c r="C686" s="63"/>
      <c r="D686" s="63"/>
      <c r="E686" s="63"/>
      <c r="F686" s="397"/>
      <c r="G686" s="63"/>
      <c r="H686" s="401"/>
      <c r="I686" s="398"/>
      <c r="L686" s="397"/>
    </row>
    <row r="687" spans="1:12" s="396" customFormat="1">
      <c r="B687" s="400" t="s">
        <v>2016</v>
      </c>
      <c r="C687" s="400"/>
      <c r="D687" s="400"/>
      <c r="E687" s="400"/>
      <c r="F687" s="400"/>
      <c r="G687" s="894"/>
      <c r="H687" s="401"/>
      <c r="I687" s="398"/>
      <c r="L687" s="397"/>
    </row>
    <row r="688" spans="1:12" s="413" customFormat="1" ht="21.75">
      <c r="A688" s="413" t="s">
        <v>2012</v>
      </c>
      <c r="H688" s="414"/>
    </row>
    <row r="689" spans="1:12" s="413" customFormat="1" ht="21.75">
      <c r="G689" s="413" t="s">
        <v>28</v>
      </c>
      <c r="H689" s="414">
        <v>5000</v>
      </c>
      <c r="I689" s="413" t="s">
        <v>30</v>
      </c>
    </row>
    <row r="690" spans="1:12">
      <c r="A690" s="57" t="s">
        <v>2017</v>
      </c>
    </row>
    <row r="691" spans="1:12">
      <c r="A691" s="57" t="s">
        <v>2015</v>
      </c>
    </row>
    <row r="692" spans="1:12" s="396" customFormat="1" ht="21.75" customHeight="1">
      <c r="A692" s="709" t="s">
        <v>2019</v>
      </c>
      <c r="B692" s="63"/>
      <c r="C692" s="63"/>
      <c r="D692" s="63"/>
      <c r="E692" s="63"/>
      <c r="F692" s="397"/>
      <c r="G692" s="63"/>
      <c r="H692" s="401"/>
      <c r="I692" s="398"/>
      <c r="L692" s="397"/>
    </row>
    <row r="693" spans="1:12" s="396" customFormat="1">
      <c r="B693" s="400" t="s">
        <v>2020</v>
      </c>
      <c r="C693" s="400"/>
      <c r="D693" s="400"/>
      <c r="E693" s="400"/>
      <c r="F693" s="400"/>
      <c r="G693" s="894"/>
      <c r="H693" s="401"/>
      <c r="I693" s="398"/>
      <c r="L693" s="397"/>
    </row>
    <row r="694" spans="1:12" s="413" customFormat="1" ht="21" customHeight="1">
      <c r="A694" s="413" t="s">
        <v>2021</v>
      </c>
      <c r="H694" s="414"/>
    </row>
    <row r="695" spans="1:12" s="413" customFormat="1" ht="19.5" customHeight="1">
      <c r="G695" s="959" t="s">
        <v>28</v>
      </c>
      <c r="H695" s="960">
        <v>10000</v>
      </c>
      <c r="I695" s="959" t="s">
        <v>30</v>
      </c>
    </row>
    <row r="696" spans="1:12">
      <c r="A696" s="57" t="s">
        <v>2022</v>
      </c>
    </row>
    <row r="697" spans="1:12">
      <c r="A697" s="57" t="s">
        <v>2023</v>
      </c>
    </row>
    <row r="698" spans="1:12" s="396" customFormat="1" ht="21.75" customHeight="1">
      <c r="A698" s="709" t="s">
        <v>2024</v>
      </c>
      <c r="B698" s="63"/>
      <c r="C698" s="63"/>
      <c r="D698" s="63"/>
      <c r="E698" s="63"/>
      <c r="F698" s="397"/>
      <c r="G698" s="63"/>
      <c r="H698" s="401"/>
      <c r="I698" s="398"/>
      <c r="L698" s="397"/>
    </row>
    <row r="699" spans="1:12" s="396" customFormat="1">
      <c r="B699" s="400" t="s">
        <v>2025</v>
      </c>
      <c r="C699" s="400"/>
      <c r="D699" s="400"/>
      <c r="E699" s="400"/>
      <c r="F699" s="400"/>
      <c r="G699" s="894"/>
      <c r="H699" s="401"/>
      <c r="I699" s="398"/>
      <c r="L699" s="397"/>
    </row>
    <row r="700" spans="1:12" s="413" customFormat="1" ht="21.75">
      <c r="A700" s="413" t="s">
        <v>2026</v>
      </c>
      <c r="H700" s="414"/>
    </row>
    <row r="701" spans="1:12" s="413" customFormat="1" ht="20.25" customHeight="1">
      <c r="G701" s="413" t="s">
        <v>28</v>
      </c>
      <c r="H701" s="414">
        <v>5000</v>
      </c>
      <c r="I701" s="413" t="s">
        <v>30</v>
      </c>
    </row>
    <row r="702" spans="1:12">
      <c r="A702" s="958" t="s">
        <v>2027</v>
      </c>
    </row>
    <row r="703" spans="1:12" ht="21" customHeight="1">
      <c r="A703" s="958" t="s">
        <v>2028</v>
      </c>
    </row>
    <row r="704" spans="1:12" s="396" customFormat="1" ht="21.75" customHeight="1">
      <c r="A704" s="709" t="s">
        <v>2035</v>
      </c>
      <c r="B704" s="63"/>
      <c r="C704" s="63"/>
      <c r="D704" s="63"/>
      <c r="E704" s="63"/>
      <c r="F704" s="397"/>
      <c r="G704" s="63"/>
      <c r="H704" s="401"/>
      <c r="I704" s="398"/>
      <c r="L704" s="397"/>
    </row>
    <row r="705" spans="1:12" s="396" customFormat="1">
      <c r="B705" s="400" t="s">
        <v>2364</v>
      </c>
      <c r="C705" s="400"/>
      <c r="D705" s="400"/>
      <c r="E705" s="400"/>
      <c r="F705" s="400"/>
      <c r="G705" s="894"/>
      <c r="H705" s="401"/>
      <c r="I705" s="398"/>
      <c r="L705" s="397"/>
    </row>
    <row r="706" spans="1:12" s="413" customFormat="1" ht="21.75">
      <c r="A706" s="413" t="s">
        <v>2029</v>
      </c>
      <c r="H706" s="414"/>
    </row>
    <row r="707" spans="1:12" s="413" customFormat="1" ht="21.75">
      <c r="G707" s="413" t="s">
        <v>28</v>
      </c>
      <c r="H707" s="414">
        <v>10000</v>
      </c>
      <c r="I707" s="413" t="s">
        <v>30</v>
      </c>
    </row>
    <row r="708" spans="1:12">
      <c r="A708" s="57" t="s">
        <v>2030</v>
      </c>
    </row>
    <row r="709" spans="1:12">
      <c r="A709" s="57" t="s">
        <v>2031</v>
      </c>
    </row>
    <row r="710" spans="1:12" s="396" customFormat="1" ht="21.75" customHeight="1">
      <c r="A710" s="709" t="s">
        <v>2034</v>
      </c>
      <c r="B710" s="63"/>
      <c r="C710" s="63"/>
      <c r="D710" s="63"/>
      <c r="E710" s="63"/>
      <c r="F710" s="397"/>
      <c r="G710" s="63"/>
      <c r="H710" s="401"/>
      <c r="I710" s="398"/>
      <c r="L710" s="397"/>
    </row>
    <row r="711" spans="1:12" s="396" customFormat="1">
      <c r="B711" s="400" t="s">
        <v>2365</v>
      </c>
      <c r="C711" s="400"/>
      <c r="D711" s="400"/>
      <c r="E711" s="400"/>
      <c r="F711" s="400"/>
      <c r="G711" s="894"/>
      <c r="H711" s="401"/>
      <c r="I711" s="398"/>
      <c r="L711" s="397"/>
    </row>
    <row r="712" spans="1:12" s="413" customFormat="1" ht="21.75">
      <c r="A712" s="413" t="s">
        <v>2026</v>
      </c>
      <c r="H712" s="414"/>
    </row>
    <row r="713" spans="1:12" s="413" customFormat="1" ht="20.25" customHeight="1">
      <c r="G713" s="413" t="s">
        <v>28</v>
      </c>
      <c r="H713" s="414">
        <v>5000</v>
      </c>
      <c r="I713" s="413" t="s">
        <v>30</v>
      </c>
    </row>
    <row r="714" spans="1:12">
      <c r="A714" s="57" t="s">
        <v>2027</v>
      </c>
    </row>
    <row r="715" spans="1:12" ht="21" customHeight="1">
      <c r="A715" s="958" t="s">
        <v>2032</v>
      </c>
    </row>
    <row r="716" spans="1:12" s="396" customFormat="1" ht="19.5" customHeight="1">
      <c r="A716" s="951" t="s">
        <v>2033</v>
      </c>
      <c r="B716" s="63"/>
      <c r="C716" s="63"/>
      <c r="D716" s="63"/>
      <c r="E716" s="63"/>
      <c r="F716" s="397"/>
      <c r="G716" s="63"/>
      <c r="H716" s="401"/>
      <c r="I716" s="398"/>
      <c r="L716" s="397"/>
    </row>
    <row r="717" spans="1:12" s="396" customFormat="1">
      <c r="B717" s="400" t="s">
        <v>2366</v>
      </c>
      <c r="C717" s="400"/>
      <c r="D717" s="400"/>
      <c r="E717" s="400"/>
      <c r="F717" s="400"/>
      <c r="G717" s="894"/>
      <c r="H717" s="401"/>
      <c r="I717" s="398"/>
      <c r="L717" s="397"/>
    </row>
    <row r="718" spans="1:12" s="413" customFormat="1" ht="21.75">
      <c r="A718" s="413" t="s">
        <v>2029</v>
      </c>
      <c r="H718" s="414"/>
    </row>
    <row r="719" spans="1:12" s="413" customFormat="1" ht="21.75">
      <c r="G719" s="413" t="s">
        <v>28</v>
      </c>
      <c r="H719" s="414">
        <v>10000</v>
      </c>
      <c r="I719" s="413" t="s">
        <v>30</v>
      </c>
    </row>
    <row r="720" spans="1:12">
      <c r="A720" s="57" t="s">
        <v>2030</v>
      </c>
    </row>
    <row r="721" spans="1:12">
      <c r="A721" s="57" t="s">
        <v>2037</v>
      </c>
    </row>
    <row r="722" spans="1:12" s="396" customFormat="1" ht="21.75" customHeight="1">
      <c r="A722" s="709" t="s">
        <v>2038</v>
      </c>
      <c r="B722" s="63"/>
      <c r="C722" s="63"/>
      <c r="D722" s="63"/>
      <c r="E722" s="63"/>
      <c r="F722" s="397"/>
      <c r="G722" s="63"/>
      <c r="H722" s="401"/>
      <c r="I722" s="398"/>
      <c r="L722" s="397"/>
    </row>
    <row r="723" spans="1:12" s="396" customFormat="1">
      <c r="B723" s="400" t="s">
        <v>2367</v>
      </c>
      <c r="C723" s="400"/>
      <c r="D723" s="400"/>
      <c r="E723" s="400"/>
      <c r="F723" s="400"/>
      <c r="G723" s="894"/>
      <c r="H723" s="401"/>
      <c r="I723" s="398"/>
      <c r="L723" s="397"/>
    </row>
    <row r="724" spans="1:12" s="413" customFormat="1" ht="21.75">
      <c r="A724" s="413" t="s">
        <v>2026</v>
      </c>
      <c r="H724" s="414"/>
    </row>
    <row r="725" spans="1:12" s="413" customFormat="1" ht="21.75">
      <c r="G725" s="413" t="s">
        <v>28</v>
      </c>
      <c r="H725" s="414">
        <v>5000</v>
      </c>
      <c r="I725" s="413" t="s">
        <v>30</v>
      </c>
    </row>
    <row r="726" spans="1:12">
      <c r="A726" s="57" t="s">
        <v>2027</v>
      </c>
    </row>
    <row r="727" spans="1:12">
      <c r="A727" s="57" t="s">
        <v>2039</v>
      </c>
    </row>
    <row r="728" spans="1:12" s="396" customFormat="1" ht="21.75" customHeight="1">
      <c r="A728" s="709" t="s">
        <v>2040</v>
      </c>
      <c r="B728" s="63"/>
      <c r="C728" s="63"/>
      <c r="D728" s="63"/>
      <c r="E728" s="63"/>
      <c r="F728" s="397"/>
      <c r="G728" s="63"/>
      <c r="H728" s="401"/>
      <c r="I728" s="398"/>
      <c r="L728" s="397"/>
    </row>
    <row r="729" spans="1:12" s="396" customFormat="1">
      <c r="B729" s="400" t="s">
        <v>2036</v>
      </c>
      <c r="C729" s="400"/>
      <c r="D729" s="400"/>
      <c r="E729" s="400"/>
      <c r="F729" s="400"/>
      <c r="G729" s="894"/>
      <c r="H729" s="401"/>
      <c r="I729" s="398"/>
      <c r="L729" s="397"/>
    </row>
    <row r="730" spans="1:12" s="413" customFormat="1" ht="21.75">
      <c r="A730" s="413" t="s">
        <v>2029</v>
      </c>
      <c r="H730" s="414"/>
    </row>
    <row r="731" spans="1:12" s="413" customFormat="1" ht="21.75">
      <c r="G731" s="413" t="s">
        <v>28</v>
      </c>
      <c r="H731" s="414">
        <v>10000</v>
      </c>
      <c r="I731" s="413" t="s">
        <v>30</v>
      </c>
    </row>
    <row r="732" spans="1:12">
      <c r="A732" s="57" t="s">
        <v>2030</v>
      </c>
    </row>
    <row r="733" spans="1:12">
      <c r="A733" s="57" t="s">
        <v>2041</v>
      </c>
    </row>
    <row r="734" spans="1:12" s="396" customFormat="1" ht="21.75" customHeight="1">
      <c r="A734" s="709" t="s">
        <v>2042</v>
      </c>
      <c r="B734" s="63"/>
      <c r="C734" s="63"/>
      <c r="D734" s="63"/>
      <c r="E734" s="63"/>
      <c r="F734" s="397"/>
      <c r="G734" s="63"/>
      <c r="H734" s="401"/>
      <c r="I734" s="398"/>
      <c r="L734" s="397"/>
    </row>
    <row r="735" spans="1:12" s="396" customFormat="1">
      <c r="B735" s="400" t="s">
        <v>2368</v>
      </c>
      <c r="C735" s="400"/>
      <c r="D735" s="400"/>
      <c r="E735" s="400"/>
      <c r="F735" s="400"/>
      <c r="G735" s="894"/>
      <c r="H735" s="401"/>
      <c r="I735" s="398"/>
      <c r="L735" s="397"/>
    </row>
    <row r="736" spans="1:12" s="413" customFormat="1" ht="21.75">
      <c r="A736" s="413" t="s">
        <v>2043</v>
      </c>
      <c r="H736" s="414"/>
    </row>
    <row r="737" spans="1:12" s="413" customFormat="1" ht="21.75">
      <c r="G737" s="413" t="s">
        <v>28</v>
      </c>
      <c r="H737" s="414">
        <v>5000</v>
      </c>
      <c r="I737" s="413" t="s">
        <v>30</v>
      </c>
    </row>
    <row r="738" spans="1:12">
      <c r="A738" s="57" t="s">
        <v>2008</v>
      </c>
    </row>
    <row r="739" spans="1:12">
      <c r="A739" s="57" t="s">
        <v>2041</v>
      </c>
    </row>
    <row r="740" spans="1:12" s="396" customFormat="1" ht="21.75" customHeight="1">
      <c r="A740" s="709" t="s">
        <v>2044</v>
      </c>
      <c r="B740" s="63"/>
      <c r="C740" s="63"/>
      <c r="D740" s="63"/>
      <c r="E740" s="63"/>
      <c r="F740" s="397"/>
      <c r="G740" s="63"/>
      <c r="H740" s="401"/>
      <c r="I740" s="398"/>
      <c r="L740" s="397"/>
    </row>
    <row r="741" spans="1:12" s="396" customFormat="1">
      <c r="B741" s="400" t="s">
        <v>2369</v>
      </c>
      <c r="C741" s="400"/>
      <c r="D741" s="400"/>
      <c r="E741" s="400"/>
      <c r="F741" s="400"/>
      <c r="G741" s="894"/>
      <c r="H741" s="401"/>
      <c r="I741" s="398"/>
      <c r="L741" s="397"/>
    </row>
    <row r="742" spans="1:12" s="413" customFormat="1" ht="21.75">
      <c r="A742" s="413" t="s">
        <v>2029</v>
      </c>
      <c r="H742" s="414"/>
    </row>
    <row r="743" spans="1:12" s="413" customFormat="1" ht="21.75">
      <c r="G743" s="413" t="s">
        <v>28</v>
      </c>
      <c r="H743" s="414">
        <v>10000</v>
      </c>
      <c r="I743" s="413" t="s">
        <v>30</v>
      </c>
    </row>
    <row r="744" spans="1:12">
      <c r="A744" s="635" t="s">
        <v>2030</v>
      </c>
    </row>
    <row r="745" spans="1:12" ht="20.25" customHeight="1">
      <c r="A745" s="57" t="s">
        <v>2045</v>
      </c>
    </row>
    <row r="746" spans="1:12" s="396" customFormat="1" ht="21.75" customHeight="1">
      <c r="A746" s="709" t="s">
        <v>2046</v>
      </c>
      <c r="B746" s="63"/>
      <c r="C746" s="63"/>
      <c r="D746" s="63"/>
      <c r="E746" s="63"/>
      <c r="F746" s="397"/>
      <c r="G746" s="63"/>
      <c r="H746" s="401"/>
      <c r="I746" s="398"/>
      <c r="L746" s="397"/>
    </row>
    <row r="747" spans="1:12" s="396" customFormat="1" ht="22.5" customHeight="1">
      <c r="B747" s="400" t="s">
        <v>2370</v>
      </c>
      <c r="C747" s="400"/>
      <c r="D747" s="400"/>
      <c r="E747" s="400"/>
      <c r="F747" s="400"/>
      <c r="G747" s="894"/>
      <c r="H747" s="401"/>
      <c r="I747" s="398"/>
      <c r="L747" s="397"/>
    </row>
    <row r="748" spans="1:12" s="413" customFormat="1" ht="21.75">
      <c r="A748" s="413" t="s">
        <v>2026</v>
      </c>
      <c r="H748" s="414"/>
    </row>
    <row r="749" spans="1:12" s="413" customFormat="1" ht="21.75">
      <c r="G749" s="413" t="s">
        <v>28</v>
      </c>
      <c r="H749" s="414">
        <v>5000</v>
      </c>
      <c r="I749" s="413" t="s">
        <v>30</v>
      </c>
    </row>
    <row r="750" spans="1:12" ht="21" customHeight="1">
      <c r="A750" s="57" t="s">
        <v>2027</v>
      </c>
    </row>
    <row r="751" spans="1:12" ht="20.25" customHeight="1">
      <c r="A751" s="57" t="s">
        <v>2047</v>
      </c>
    </row>
    <row r="752" spans="1:12" s="396" customFormat="1" ht="19.5" customHeight="1">
      <c r="A752" s="709" t="s">
        <v>2048</v>
      </c>
      <c r="B752" s="63"/>
      <c r="C752" s="63"/>
      <c r="D752" s="63"/>
      <c r="E752" s="63"/>
      <c r="F752" s="397"/>
      <c r="G752" s="63"/>
      <c r="H752" s="401"/>
      <c r="I752" s="398"/>
      <c r="L752" s="397"/>
    </row>
    <row r="753" spans="1:12" s="396" customFormat="1">
      <c r="B753" s="400" t="s">
        <v>2371</v>
      </c>
      <c r="C753" s="400"/>
      <c r="D753" s="400"/>
      <c r="E753" s="400"/>
      <c r="F753" s="400"/>
      <c r="G753" s="894"/>
      <c r="H753" s="401"/>
      <c r="I753" s="398"/>
      <c r="L753" s="397"/>
    </row>
    <row r="754" spans="1:12" s="413" customFormat="1" ht="21.75">
      <c r="A754" s="413" t="s">
        <v>2029</v>
      </c>
      <c r="H754" s="414"/>
    </row>
    <row r="755" spans="1:12" s="413" customFormat="1" ht="21.75">
      <c r="G755" s="413" t="s">
        <v>28</v>
      </c>
      <c r="H755" s="414">
        <v>10000</v>
      </c>
      <c r="I755" s="413" t="s">
        <v>30</v>
      </c>
    </row>
    <row r="756" spans="1:12">
      <c r="A756" s="57" t="s">
        <v>2030</v>
      </c>
    </row>
    <row r="757" spans="1:12">
      <c r="A757" s="57" t="s">
        <v>2049</v>
      </c>
    </row>
    <row r="758" spans="1:12" s="396" customFormat="1" ht="21.75" customHeight="1">
      <c r="A758" s="709" t="s">
        <v>2050</v>
      </c>
      <c r="B758" s="63"/>
      <c r="C758" s="63"/>
      <c r="D758" s="63"/>
      <c r="E758" s="63"/>
      <c r="F758" s="397"/>
      <c r="G758" s="63"/>
      <c r="H758" s="401"/>
      <c r="I758" s="398"/>
      <c r="L758" s="397"/>
    </row>
    <row r="759" spans="1:12" s="396" customFormat="1">
      <c r="B759" s="400" t="s">
        <v>2372</v>
      </c>
      <c r="C759" s="400"/>
      <c r="D759" s="400"/>
      <c r="E759" s="400"/>
      <c r="F759" s="400"/>
      <c r="G759" s="894"/>
      <c r="H759" s="401"/>
      <c r="I759" s="398"/>
      <c r="L759" s="397"/>
    </row>
    <row r="760" spans="1:12" s="413" customFormat="1" ht="21.75">
      <c r="A760" s="413" t="s">
        <v>2026</v>
      </c>
      <c r="H760" s="414"/>
    </row>
    <row r="761" spans="1:12" s="413" customFormat="1" ht="21.75">
      <c r="G761" s="413" t="s">
        <v>28</v>
      </c>
      <c r="H761" s="414">
        <v>5000</v>
      </c>
      <c r="I761" s="413" t="s">
        <v>30</v>
      </c>
    </row>
    <row r="762" spans="1:12">
      <c r="A762" s="57" t="s">
        <v>2027</v>
      </c>
    </row>
    <row r="763" spans="1:12">
      <c r="A763" s="57" t="s">
        <v>2051</v>
      </c>
    </row>
    <row r="764" spans="1:12" s="396" customFormat="1" ht="21.75" customHeight="1">
      <c r="A764" s="709" t="s">
        <v>2052</v>
      </c>
      <c r="B764" s="63"/>
      <c r="C764" s="63"/>
      <c r="D764" s="63"/>
      <c r="E764" s="63"/>
      <c r="F764" s="397"/>
      <c r="G764" s="63"/>
      <c r="H764" s="401"/>
      <c r="I764" s="398"/>
      <c r="L764" s="397"/>
    </row>
    <row r="765" spans="1:12" s="400" customFormat="1" ht="21.75" customHeight="1">
      <c r="A765" s="600" t="s">
        <v>1944</v>
      </c>
      <c r="B765" s="404"/>
      <c r="C765" s="404"/>
      <c r="D765" s="404"/>
      <c r="E765" s="404"/>
      <c r="F765" s="401"/>
      <c r="G765" s="404"/>
      <c r="H765" s="401"/>
      <c r="I765" s="398"/>
      <c r="L765" s="401"/>
    </row>
    <row r="766" spans="1:12" s="418" customFormat="1" ht="24" customHeight="1">
      <c r="A766" s="63"/>
      <c r="B766" s="63" t="s">
        <v>1526</v>
      </c>
      <c r="C766" s="63"/>
      <c r="D766" s="63"/>
      <c r="E766" s="405"/>
      <c r="F766" s="401"/>
      <c r="G766" s="404"/>
      <c r="H766" s="397"/>
      <c r="I766" s="63"/>
    </row>
    <row r="767" spans="1:12" s="63" customFormat="1" ht="23.25" customHeight="1">
      <c r="B767" s="63" t="s">
        <v>846</v>
      </c>
      <c r="E767" s="410"/>
      <c r="F767" s="397"/>
      <c r="H767" s="397"/>
    </row>
    <row r="768" spans="1:12">
      <c r="B768" s="57" t="s">
        <v>2053</v>
      </c>
    </row>
    <row r="769" spans="1:12">
      <c r="A769" s="57" t="s">
        <v>2054</v>
      </c>
    </row>
    <row r="770" spans="1:12" s="396" customFormat="1">
      <c r="A770" s="63"/>
      <c r="B770" s="63" t="s">
        <v>2055</v>
      </c>
      <c r="C770" s="63"/>
      <c r="D770" s="63"/>
      <c r="E770" s="63"/>
      <c r="F770" s="397"/>
      <c r="G770" s="63"/>
      <c r="H770" s="401"/>
      <c r="I770" s="398"/>
      <c r="L770" s="397"/>
    </row>
    <row r="771" spans="1:12">
      <c r="B771" s="57" t="s">
        <v>2056</v>
      </c>
    </row>
    <row r="772" spans="1:12">
      <c r="A772" s="57" t="s">
        <v>2057</v>
      </c>
    </row>
    <row r="773" spans="1:12">
      <c r="A773" s="57" t="s">
        <v>2058</v>
      </c>
    </row>
    <row r="774" spans="1:12">
      <c r="B774" s="57" t="s">
        <v>2059</v>
      </c>
    </row>
    <row r="775" spans="1:12">
      <c r="A775" s="57" t="s">
        <v>2060</v>
      </c>
    </row>
  </sheetData>
  <mergeCells count="1">
    <mergeCell ref="B662:D662"/>
  </mergeCells>
  <pageMargins left="1.1811023622047245" right="0.11811023622047245" top="0.74803149606299213" bottom="0.55118110236220474" header="0.31496062992125984" footer="0.31496062992125984"/>
  <pageSetup paperSize="9" firstPageNumber="141" orientation="portrait" useFirstPageNumber="1" r:id="rId1"/>
  <headerFooter>
    <oddHeader>&amp;R&amp;16&amp;P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1"/>
  <sheetViews>
    <sheetView view="pageBreakPreview" topLeftCell="A28" zoomScaleSheetLayoutView="100" workbookViewId="0">
      <selection activeCell="L12" sqref="L12"/>
    </sheetView>
  </sheetViews>
  <sheetFormatPr defaultRowHeight="23.25"/>
  <cols>
    <col min="1" max="7" width="9.140625" style="57"/>
    <col min="8" max="8" width="13.42578125" style="57" customWidth="1"/>
    <col min="9" max="9" width="9.140625" style="57"/>
    <col min="10" max="10" width="10.7109375" style="57" customWidth="1"/>
    <col min="11" max="16384" width="9.140625" style="57"/>
  </cols>
  <sheetData>
    <row r="1" spans="1:12" s="400" customFormat="1">
      <c r="A1" s="398" t="s">
        <v>65</v>
      </c>
      <c r="B1" s="398"/>
      <c r="C1" s="398"/>
      <c r="D1" s="398"/>
      <c r="E1" s="398"/>
      <c r="F1" s="402"/>
      <c r="G1" s="395" t="s">
        <v>1</v>
      </c>
      <c r="H1" s="399">
        <f>SUM(H2)</f>
        <v>90000</v>
      </c>
      <c r="I1" s="398" t="s">
        <v>30</v>
      </c>
      <c r="L1" s="401"/>
    </row>
    <row r="2" spans="1:12" s="400" customFormat="1">
      <c r="A2" s="398" t="s">
        <v>82</v>
      </c>
      <c r="B2" s="398"/>
      <c r="C2" s="398"/>
      <c r="D2" s="398"/>
      <c r="E2" s="398"/>
      <c r="F2" s="402"/>
      <c r="G2" s="395" t="s">
        <v>1</v>
      </c>
      <c r="H2" s="399">
        <f>SUM(H3,H21)</f>
        <v>90000</v>
      </c>
      <c r="I2" s="398" t="s">
        <v>30</v>
      </c>
      <c r="L2" s="401"/>
    </row>
    <row r="3" spans="1:12" s="400" customFormat="1" ht="21.75">
      <c r="A3" s="400" t="s">
        <v>132</v>
      </c>
      <c r="G3" s="395" t="s">
        <v>1</v>
      </c>
      <c r="H3" s="401">
        <f>SUM(H5,H63,H291,H408)</f>
        <v>70000</v>
      </c>
      <c r="I3" s="398" t="s">
        <v>97</v>
      </c>
      <c r="L3" s="401"/>
    </row>
    <row r="4" spans="1:12" s="400" customFormat="1" ht="21.75">
      <c r="A4" s="400" t="s">
        <v>390</v>
      </c>
      <c r="G4" s="395"/>
      <c r="H4" s="401"/>
      <c r="I4" s="398"/>
      <c r="L4" s="401"/>
    </row>
    <row r="5" spans="1:12" s="400" customFormat="1" ht="20.25" customHeight="1">
      <c r="A5" s="400" t="s">
        <v>9</v>
      </c>
      <c r="G5" s="395" t="s">
        <v>1</v>
      </c>
      <c r="H5" s="401">
        <f>SUM(H7,H23,H34,H42,H50)</f>
        <v>70000</v>
      </c>
      <c r="I5" s="398" t="s">
        <v>97</v>
      </c>
      <c r="L5" s="401"/>
    </row>
    <row r="6" spans="1:12" s="400" customFormat="1" ht="21.75">
      <c r="A6" s="400" t="s">
        <v>580</v>
      </c>
      <c r="G6" s="395"/>
      <c r="H6" s="401"/>
      <c r="I6" s="398"/>
      <c r="L6" s="401"/>
    </row>
    <row r="7" spans="1:12" s="400" customFormat="1" ht="23.25" customHeight="1">
      <c r="G7" s="395" t="s">
        <v>1</v>
      </c>
      <c r="H7" s="596">
        <f>SUM(H8,H15)</f>
        <v>70000</v>
      </c>
      <c r="I7" s="398" t="s">
        <v>30</v>
      </c>
      <c r="L7" s="401"/>
    </row>
    <row r="8" spans="1:12" s="400" customFormat="1" ht="30" customHeight="1">
      <c r="B8" s="400" t="s">
        <v>1006</v>
      </c>
      <c r="G8" s="395" t="s">
        <v>28</v>
      </c>
      <c r="H8" s="401">
        <v>60000</v>
      </c>
      <c r="I8" s="398" t="s">
        <v>30</v>
      </c>
      <c r="L8" s="401"/>
    </row>
    <row r="9" spans="1:12" s="400" customFormat="1" ht="21" customHeight="1">
      <c r="A9" s="602" t="s">
        <v>1007</v>
      </c>
      <c r="B9" s="63"/>
      <c r="C9" s="404"/>
      <c r="D9" s="63"/>
      <c r="G9" s="406"/>
      <c r="H9" s="401"/>
      <c r="I9" s="398"/>
      <c r="L9" s="401"/>
    </row>
    <row r="10" spans="1:12" s="400" customFormat="1" ht="21" customHeight="1">
      <c r="A10" s="602" t="s">
        <v>1389</v>
      </c>
      <c r="B10" s="63"/>
      <c r="C10" s="404"/>
      <c r="D10" s="63"/>
      <c r="G10" s="406"/>
      <c r="H10" s="401"/>
      <c r="I10" s="398"/>
      <c r="L10" s="401"/>
    </row>
    <row r="11" spans="1:12" s="400" customFormat="1" ht="21" customHeight="1">
      <c r="A11" s="602" t="s">
        <v>1388</v>
      </c>
      <c r="B11" s="63"/>
      <c r="C11" s="404"/>
      <c r="D11" s="63"/>
      <c r="G11" s="406"/>
      <c r="H11" s="401"/>
      <c r="I11" s="398"/>
      <c r="L11" s="401"/>
    </row>
    <row r="12" spans="1:12" s="400" customFormat="1" ht="21" customHeight="1">
      <c r="A12" s="602"/>
      <c r="B12" s="589" t="s">
        <v>1048</v>
      </c>
      <c r="C12" s="404"/>
      <c r="D12" s="63"/>
      <c r="G12" s="406"/>
      <c r="H12" s="401"/>
      <c r="I12" s="398"/>
      <c r="L12" s="401"/>
    </row>
    <row r="13" spans="1:12" s="400" customFormat="1">
      <c r="A13" s="670" t="s">
        <v>1008</v>
      </c>
      <c r="B13" s="398"/>
      <c r="C13" s="398"/>
      <c r="D13" s="398"/>
      <c r="E13" s="398"/>
      <c r="F13" s="402"/>
      <c r="G13" s="395"/>
      <c r="H13" s="399"/>
      <c r="I13" s="398"/>
      <c r="L13" s="401"/>
    </row>
    <row r="14" spans="1:12" s="404" customFormat="1" ht="23.25" customHeight="1">
      <c r="B14" s="404" t="s">
        <v>691</v>
      </c>
      <c r="E14" s="405"/>
      <c r="F14" s="401"/>
      <c r="H14" s="401"/>
    </row>
    <row r="15" spans="1:12" s="404" customFormat="1" ht="21" customHeight="1">
      <c r="E15" s="405"/>
      <c r="F15" s="401"/>
      <c r="G15" s="405" t="s">
        <v>28</v>
      </c>
      <c r="H15" s="401">
        <v>10000</v>
      </c>
      <c r="I15" s="404" t="s">
        <v>30</v>
      </c>
    </row>
    <row r="16" spans="1:12" s="63" customFormat="1" ht="25.5" customHeight="1">
      <c r="A16" s="63" t="s">
        <v>1390</v>
      </c>
      <c r="E16" s="410"/>
      <c r="F16" s="397"/>
      <c r="H16" s="397"/>
    </row>
    <row r="17" spans="1:12" s="63" customFormat="1" ht="24" customHeight="1">
      <c r="A17" s="63" t="s">
        <v>1391</v>
      </c>
      <c r="E17" s="410"/>
      <c r="F17" s="397"/>
      <c r="H17" s="397"/>
    </row>
    <row r="18" spans="1:12" s="400" customFormat="1">
      <c r="A18" s="670"/>
      <c r="B18" s="402" t="s">
        <v>1048</v>
      </c>
      <c r="C18" s="398"/>
      <c r="D18" s="398"/>
      <c r="E18" s="398"/>
      <c r="F18" s="402"/>
      <c r="G18" s="395"/>
      <c r="H18" s="399"/>
      <c r="I18" s="398"/>
      <c r="L18" s="401"/>
    </row>
    <row r="19" spans="1:12" s="400" customFormat="1">
      <c r="A19" s="576" t="s">
        <v>1049</v>
      </c>
      <c r="B19" s="402"/>
      <c r="C19" s="398"/>
      <c r="D19" s="398"/>
      <c r="E19" s="398"/>
      <c r="F19" s="402"/>
      <c r="G19" s="395"/>
      <c r="H19" s="399"/>
      <c r="I19" s="398"/>
      <c r="L19" s="401"/>
    </row>
    <row r="20" spans="1:12" s="400" customFormat="1" ht="13.5" customHeight="1">
      <c r="A20" s="398"/>
      <c r="B20" s="398"/>
      <c r="C20" s="398"/>
      <c r="D20" s="398"/>
      <c r="E20" s="398"/>
      <c r="F20" s="402"/>
      <c r="G20" s="395"/>
      <c r="H20" s="399"/>
      <c r="I20" s="398"/>
      <c r="L20" s="401"/>
    </row>
    <row r="21" spans="1:12" s="400" customFormat="1" ht="21.75">
      <c r="A21" s="398" t="s">
        <v>52</v>
      </c>
      <c r="B21" s="398"/>
      <c r="C21" s="398"/>
      <c r="D21" s="398"/>
      <c r="E21" s="398"/>
      <c r="F21" s="398"/>
      <c r="G21" s="395" t="s">
        <v>1</v>
      </c>
      <c r="H21" s="399">
        <f>SUM(H25)</f>
        <v>20000</v>
      </c>
      <c r="I21" s="398" t="s">
        <v>30</v>
      </c>
      <c r="L21" s="401"/>
    </row>
    <row r="22" spans="1:12" s="400" customFormat="1" ht="21.75">
      <c r="A22" s="398" t="s">
        <v>227</v>
      </c>
      <c r="B22" s="398"/>
      <c r="C22" s="398"/>
      <c r="D22" s="398"/>
      <c r="E22" s="398"/>
      <c r="F22" s="398"/>
      <c r="G22" s="395"/>
      <c r="H22" s="399"/>
      <c r="I22" s="398"/>
      <c r="L22" s="401"/>
    </row>
    <row r="23" spans="1:12" s="400" customFormat="1" ht="21.75">
      <c r="A23" s="398" t="s">
        <v>288</v>
      </c>
      <c r="B23" s="398"/>
      <c r="C23" s="398"/>
      <c r="D23" s="398"/>
      <c r="E23" s="398"/>
      <c r="F23" s="398"/>
      <c r="G23" s="395"/>
      <c r="H23" s="399"/>
      <c r="I23" s="398"/>
      <c r="L23" s="401"/>
    </row>
    <row r="24" spans="1:12" s="63" customFormat="1" ht="24" customHeight="1">
      <c r="B24" s="590" t="s">
        <v>685</v>
      </c>
      <c r="C24" s="405"/>
      <c r="D24" s="401"/>
      <c r="E24" s="404"/>
      <c r="F24" s="401"/>
    </row>
    <row r="25" spans="1:12" s="63" customFormat="1" ht="21" customHeight="1">
      <c r="C25" s="410"/>
      <c r="D25" s="397"/>
      <c r="F25" s="397"/>
      <c r="G25" s="404" t="s">
        <v>28</v>
      </c>
      <c r="H25" s="401">
        <v>20000</v>
      </c>
      <c r="I25" s="404" t="s">
        <v>30</v>
      </c>
    </row>
    <row r="26" spans="1:12" s="63" customFormat="1" ht="27" customHeight="1">
      <c r="A26" s="63" t="s">
        <v>1392</v>
      </c>
      <c r="F26" s="397"/>
      <c r="H26" s="421"/>
    </row>
    <row r="27" spans="1:12" s="63" customFormat="1" ht="27.75" customHeight="1">
      <c r="A27" s="63" t="s">
        <v>1393</v>
      </c>
      <c r="F27" s="397"/>
      <c r="H27" s="421"/>
    </row>
    <row r="28" spans="1:12" s="396" customFormat="1">
      <c r="A28" s="63"/>
      <c r="B28" s="63" t="s">
        <v>902</v>
      </c>
      <c r="C28" s="63"/>
      <c r="D28" s="63"/>
      <c r="E28" s="63"/>
      <c r="F28" s="397"/>
      <c r="G28" s="63"/>
      <c r="H28" s="401"/>
      <c r="I28" s="398"/>
      <c r="L28" s="397"/>
    </row>
    <row r="29" spans="1:12" s="396" customFormat="1">
      <c r="A29" s="63"/>
      <c r="B29" s="63" t="s">
        <v>1061</v>
      </c>
      <c r="C29" s="63"/>
      <c r="D29" s="63"/>
      <c r="E29" s="63"/>
      <c r="F29" s="397"/>
      <c r="G29" s="63"/>
      <c r="H29" s="401"/>
      <c r="I29" s="398"/>
      <c r="L29" s="397"/>
    </row>
    <row r="30" spans="1:12" s="396" customFormat="1">
      <c r="A30" s="63" t="s">
        <v>1062</v>
      </c>
      <c r="B30" s="63"/>
      <c r="C30" s="63"/>
      <c r="D30" s="63"/>
      <c r="E30" s="63"/>
      <c r="F30" s="397"/>
      <c r="G30" s="63"/>
      <c r="H30" s="401"/>
      <c r="I30" s="398"/>
      <c r="L30" s="397"/>
    </row>
    <row r="31" spans="1:12" s="396" customFormat="1">
      <c r="A31" s="576" t="s">
        <v>1005</v>
      </c>
      <c r="B31" s="63"/>
      <c r="C31" s="63"/>
      <c r="D31" s="63"/>
      <c r="E31" s="63"/>
      <c r="F31" s="397"/>
      <c r="G31" s="63"/>
      <c r="H31" s="401"/>
      <c r="I31" s="398"/>
      <c r="L31" s="397"/>
    </row>
  </sheetData>
  <pageMargins left="1.1023622047244095" right="0.11811023622047245" top="0.74803149606299213" bottom="0.55118110236220474" header="0.31496062992125984" footer="0.31496062992125984"/>
  <pageSetup paperSize="9" firstPageNumber="163" orientation="portrait" useFirstPageNumber="1" r:id="rId1"/>
  <headerFooter>
    <oddHeader>&amp;R&amp;16&amp;P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537"/>
  <sheetViews>
    <sheetView view="pageBreakPreview" topLeftCell="A470" zoomScale="150" zoomScaleNormal="150" zoomScaleSheetLayoutView="150" workbookViewId="0">
      <selection activeCell="A490" sqref="A490"/>
    </sheetView>
  </sheetViews>
  <sheetFormatPr defaultRowHeight="23.25"/>
  <cols>
    <col min="1" max="7" width="9.140625" style="57"/>
    <col min="8" max="8" width="13.7109375" style="57" customWidth="1"/>
    <col min="9" max="9" width="9.140625" style="57"/>
    <col min="10" max="10" width="13" style="57" customWidth="1"/>
    <col min="11" max="16384" width="9.140625" style="57"/>
  </cols>
  <sheetData>
    <row r="1" spans="1:12" s="400" customFormat="1">
      <c r="A1" s="398" t="s">
        <v>61</v>
      </c>
      <c r="B1" s="398"/>
      <c r="C1" s="398"/>
      <c r="D1" s="398"/>
      <c r="E1" s="398"/>
      <c r="F1" s="402"/>
      <c r="G1" s="395" t="s">
        <v>1</v>
      </c>
      <c r="H1" s="399">
        <f>SUM(H2,H424,H462,H482)</f>
        <v>4584735</v>
      </c>
      <c r="I1" s="398" t="s">
        <v>30</v>
      </c>
      <c r="L1" s="401"/>
    </row>
    <row r="2" spans="1:12" s="400" customFormat="1">
      <c r="A2" s="398" t="s">
        <v>83</v>
      </c>
      <c r="B2" s="398"/>
      <c r="C2" s="398"/>
      <c r="D2" s="398"/>
      <c r="E2" s="398"/>
      <c r="F2" s="402"/>
      <c r="G2" s="395" t="s">
        <v>1</v>
      </c>
      <c r="H2" s="399">
        <f>SUM(H3,H64,H401)</f>
        <v>3392735</v>
      </c>
      <c r="I2" s="398" t="s">
        <v>30</v>
      </c>
      <c r="L2" s="401"/>
    </row>
    <row r="3" spans="1:12" s="400" customFormat="1" ht="21.75">
      <c r="A3" s="398" t="s">
        <v>54</v>
      </c>
      <c r="B3" s="398"/>
      <c r="C3" s="398"/>
      <c r="D3" s="398"/>
      <c r="E3" s="398"/>
      <c r="F3" s="398"/>
      <c r="G3" s="395" t="s">
        <v>1</v>
      </c>
      <c r="H3" s="399">
        <f>SUM(H5)</f>
        <v>2403900</v>
      </c>
      <c r="I3" s="398" t="s">
        <v>30</v>
      </c>
      <c r="L3" s="401"/>
    </row>
    <row r="4" spans="1:12" s="400" customFormat="1" ht="21.75">
      <c r="A4" s="398" t="s">
        <v>389</v>
      </c>
      <c r="B4" s="398"/>
      <c r="C4" s="398"/>
      <c r="D4" s="398"/>
      <c r="E4" s="398"/>
      <c r="F4" s="398"/>
      <c r="G4" s="395"/>
      <c r="H4" s="399"/>
      <c r="I4" s="398"/>
      <c r="L4" s="401"/>
    </row>
    <row r="5" spans="1:12" s="63" customFormat="1" ht="21" customHeight="1">
      <c r="A5" s="400" t="s">
        <v>96</v>
      </c>
      <c r="B5" s="400"/>
      <c r="C5" s="400"/>
      <c r="D5" s="400"/>
      <c r="E5" s="400"/>
      <c r="F5" s="400"/>
      <c r="G5" s="395" t="s">
        <v>1</v>
      </c>
      <c r="H5" s="401">
        <f>SUM(H6,H19,H38,H42,H53)</f>
        <v>2403900</v>
      </c>
      <c r="I5" s="398" t="s">
        <v>97</v>
      </c>
    </row>
    <row r="6" spans="1:12" s="63" customFormat="1" ht="21" customHeight="1">
      <c r="A6" s="400" t="s">
        <v>310</v>
      </c>
      <c r="B6" s="396"/>
      <c r="C6" s="396"/>
      <c r="D6" s="396"/>
      <c r="E6" s="396"/>
      <c r="F6" s="396"/>
      <c r="G6" s="395" t="s">
        <v>28</v>
      </c>
      <c r="H6" s="401">
        <f>SUM([5]แผนงานเคหะและชุมชน!$E$13)</f>
        <v>1663560</v>
      </c>
      <c r="I6" s="398" t="s">
        <v>97</v>
      </c>
    </row>
    <row r="7" spans="1:12" s="396" customFormat="1" ht="23.25" customHeight="1">
      <c r="A7" s="598" t="s">
        <v>1884</v>
      </c>
      <c r="F7" s="406"/>
      <c r="G7" s="397"/>
      <c r="H7" s="402"/>
      <c r="I7" s="402"/>
      <c r="L7" s="397"/>
    </row>
    <row r="8" spans="1:12" s="396" customFormat="1">
      <c r="A8" s="598" t="s">
        <v>1905</v>
      </c>
      <c r="E8" s="893"/>
      <c r="F8" s="406"/>
      <c r="G8" s="397"/>
      <c r="H8" s="402"/>
      <c r="I8" s="402"/>
      <c r="L8" s="397"/>
    </row>
    <row r="9" spans="1:12" s="396" customFormat="1">
      <c r="A9" s="598"/>
      <c r="B9" s="396" t="s">
        <v>1009</v>
      </c>
      <c r="E9" s="893"/>
      <c r="F9" s="406"/>
      <c r="G9" s="397"/>
      <c r="H9" s="402"/>
      <c r="I9" s="402"/>
      <c r="L9" s="397"/>
    </row>
    <row r="10" spans="1:12" s="396" customFormat="1">
      <c r="A10" s="598"/>
      <c r="B10" s="396" t="s">
        <v>1010</v>
      </c>
      <c r="E10" s="893"/>
      <c r="F10" s="406"/>
      <c r="G10" s="397"/>
      <c r="H10" s="402"/>
      <c r="I10" s="402"/>
      <c r="L10" s="397"/>
    </row>
    <row r="11" spans="1:12" s="396" customFormat="1">
      <c r="A11" s="598"/>
      <c r="B11" s="396" t="s">
        <v>1011</v>
      </c>
      <c r="E11" s="893"/>
      <c r="F11" s="406"/>
      <c r="G11" s="397"/>
      <c r="H11" s="402"/>
      <c r="I11" s="402"/>
      <c r="L11" s="397"/>
    </row>
    <row r="12" spans="1:12" s="396" customFormat="1">
      <c r="A12" s="598"/>
      <c r="B12" s="396" t="s">
        <v>1012</v>
      </c>
      <c r="E12" s="893"/>
      <c r="F12" s="406"/>
      <c r="G12" s="397"/>
      <c r="H12" s="402"/>
      <c r="I12" s="402"/>
      <c r="L12" s="397"/>
    </row>
    <row r="13" spans="1:12" s="396" customFormat="1">
      <c r="A13" s="598"/>
      <c r="B13" s="396" t="s">
        <v>1013</v>
      </c>
      <c r="E13" s="893"/>
      <c r="F13" s="406"/>
      <c r="G13" s="397"/>
      <c r="H13" s="402"/>
      <c r="I13" s="402"/>
      <c r="L13" s="397"/>
    </row>
    <row r="14" spans="1:12" s="422" customFormat="1" ht="21.75">
      <c r="A14" s="422" t="s">
        <v>1493</v>
      </c>
      <c r="E14" s="872"/>
      <c r="F14" s="872"/>
      <c r="G14" s="876"/>
      <c r="H14" s="879"/>
      <c r="I14" s="879"/>
      <c r="L14" s="876"/>
    </row>
    <row r="15" spans="1:12" s="396" customFormat="1" ht="18.75" customHeight="1">
      <c r="A15" s="598"/>
      <c r="B15" s="598" t="s">
        <v>1407</v>
      </c>
      <c r="E15" s="893"/>
      <c r="F15" s="406"/>
      <c r="G15" s="397"/>
      <c r="H15" s="402"/>
      <c r="I15" s="402"/>
      <c r="L15" s="397"/>
    </row>
    <row r="16" spans="1:12" s="396" customFormat="1" ht="19.5" customHeight="1">
      <c r="A16" s="598"/>
      <c r="B16" s="598" t="s">
        <v>1408</v>
      </c>
      <c r="E16" s="893"/>
      <c r="F16" s="406"/>
      <c r="G16" s="397"/>
      <c r="H16" s="402"/>
      <c r="I16" s="402"/>
      <c r="L16" s="397"/>
    </row>
    <row r="17" spans="1:12" s="396" customFormat="1" ht="19.5" customHeight="1">
      <c r="A17" s="598"/>
      <c r="B17" s="599" t="s">
        <v>1409</v>
      </c>
      <c r="E17" s="893"/>
      <c r="F17" s="406"/>
      <c r="G17" s="397"/>
      <c r="H17" s="402"/>
      <c r="I17" s="402"/>
      <c r="L17" s="397"/>
    </row>
    <row r="18" spans="1:12" s="396" customFormat="1" ht="19.5" customHeight="1">
      <c r="A18" s="598" t="s">
        <v>1183</v>
      </c>
      <c r="E18" s="893"/>
      <c r="F18" s="406"/>
      <c r="G18" s="397"/>
      <c r="H18" s="402"/>
      <c r="I18" s="402"/>
      <c r="L18" s="397"/>
    </row>
    <row r="19" spans="1:12" s="400" customFormat="1" ht="21.75">
      <c r="A19" s="404" t="s">
        <v>551</v>
      </c>
      <c r="B19" s="404"/>
      <c r="C19" s="405"/>
      <c r="D19" s="401"/>
      <c r="E19" s="401"/>
      <c r="F19" s="404"/>
      <c r="G19" s="417" t="s">
        <v>28</v>
      </c>
      <c r="H19" s="401">
        <f>SUM([2]แผนงานเคหะและชุมชน!$E$17)</f>
        <v>60000</v>
      </c>
      <c r="I19" s="404" t="s">
        <v>30</v>
      </c>
      <c r="L19" s="401"/>
    </row>
    <row r="20" spans="1:12" s="396" customFormat="1" ht="21" customHeight="1">
      <c r="A20" s="598" t="s">
        <v>1412</v>
      </c>
      <c r="G20" s="850"/>
      <c r="H20" s="397"/>
      <c r="I20" s="402"/>
      <c r="L20" s="397"/>
    </row>
    <row r="21" spans="1:12" s="396" customFormat="1" ht="21" customHeight="1">
      <c r="A21" s="598"/>
      <c r="B21" s="396" t="s">
        <v>1906</v>
      </c>
      <c r="G21" s="850"/>
      <c r="H21" s="397"/>
      <c r="I21" s="402"/>
      <c r="L21" s="397"/>
    </row>
    <row r="22" spans="1:12" s="396" customFormat="1">
      <c r="B22" s="402"/>
      <c r="C22" s="402"/>
      <c r="D22" s="402"/>
      <c r="E22" s="402"/>
      <c r="F22" s="402"/>
      <c r="G22" s="412" t="s">
        <v>1413</v>
      </c>
      <c r="H22" s="521">
        <v>42000</v>
      </c>
      <c r="I22" s="520" t="s">
        <v>30</v>
      </c>
      <c r="L22" s="397"/>
    </row>
    <row r="23" spans="1:12" s="396" customFormat="1">
      <c r="B23" s="402" t="s">
        <v>1907</v>
      </c>
      <c r="C23" s="402"/>
      <c r="D23" s="402"/>
      <c r="E23" s="402"/>
      <c r="F23" s="402"/>
      <c r="G23" s="412"/>
      <c r="H23" s="521"/>
      <c r="I23" s="520"/>
      <c r="L23" s="397"/>
    </row>
    <row r="24" spans="1:12" s="396" customFormat="1">
      <c r="B24" s="402"/>
      <c r="C24" s="402"/>
      <c r="D24" s="402"/>
      <c r="E24" s="402"/>
      <c r="F24" s="402"/>
      <c r="G24" s="412" t="s">
        <v>1413</v>
      </c>
      <c r="H24" s="522">
        <v>18000</v>
      </c>
      <c r="I24" s="762" t="s">
        <v>30</v>
      </c>
      <c r="L24" s="397"/>
    </row>
    <row r="25" spans="1:12" s="422" customFormat="1" ht="21" customHeight="1">
      <c r="A25" s="600" t="s">
        <v>1493</v>
      </c>
      <c r="B25" s="907"/>
      <c r="D25" s="872"/>
      <c r="E25" s="876"/>
      <c r="G25" s="908"/>
      <c r="H25" s="909"/>
      <c r="I25" s="907"/>
    </row>
    <row r="26" spans="1:12" s="63" customFormat="1" ht="21" customHeight="1">
      <c r="B26" s="762" t="s">
        <v>1415</v>
      </c>
      <c r="C26" s="423"/>
      <c r="D26" s="688"/>
      <c r="E26" s="689"/>
      <c r="F26" s="423"/>
      <c r="G26" s="763"/>
      <c r="H26" s="522"/>
      <c r="I26" s="762"/>
    </row>
    <row r="27" spans="1:12" s="396" customFormat="1" ht="18.75" customHeight="1">
      <c r="A27" s="598"/>
      <c r="B27" s="598" t="s">
        <v>1416</v>
      </c>
      <c r="E27" s="893"/>
      <c r="F27" s="406"/>
      <c r="G27" s="397"/>
      <c r="H27" s="402"/>
      <c r="I27" s="402"/>
      <c r="L27" s="397"/>
    </row>
    <row r="28" spans="1:12" s="396" customFormat="1" ht="18.75" customHeight="1">
      <c r="A28" s="598"/>
      <c r="B28" s="598" t="s">
        <v>1417</v>
      </c>
      <c r="E28" s="893"/>
      <c r="F28" s="406"/>
      <c r="G28" s="397"/>
      <c r="H28" s="402"/>
      <c r="I28" s="402"/>
      <c r="L28" s="397"/>
    </row>
    <row r="29" spans="1:12" s="396" customFormat="1" ht="19.5" customHeight="1">
      <c r="A29" s="598"/>
      <c r="B29" s="598" t="s">
        <v>1418</v>
      </c>
      <c r="E29" s="893"/>
      <c r="F29" s="406"/>
      <c r="G29" s="397"/>
      <c r="H29" s="402"/>
      <c r="I29" s="402"/>
      <c r="L29" s="397"/>
    </row>
    <row r="30" spans="1:12" s="396" customFormat="1" ht="18.75" customHeight="1">
      <c r="A30" s="598"/>
      <c r="B30" s="598" t="s">
        <v>1419</v>
      </c>
      <c r="E30" s="893"/>
      <c r="F30" s="406"/>
      <c r="G30" s="397"/>
      <c r="H30" s="402"/>
      <c r="I30" s="402"/>
      <c r="L30" s="397"/>
    </row>
    <row r="31" spans="1:12" s="396" customFormat="1" ht="18.75" customHeight="1">
      <c r="A31" s="598" t="s">
        <v>1420</v>
      </c>
      <c r="B31" s="598"/>
      <c r="E31" s="893"/>
      <c r="F31" s="406"/>
      <c r="G31" s="397"/>
      <c r="H31" s="402"/>
      <c r="I31" s="402"/>
      <c r="L31" s="397"/>
    </row>
    <row r="32" spans="1:12" s="396" customFormat="1" ht="18.75" customHeight="1">
      <c r="A32" s="598"/>
      <c r="B32" s="598" t="s">
        <v>1421</v>
      </c>
      <c r="E32" s="893"/>
      <c r="F32" s="406"/>
      <c r="G32" s="397"/>
      <c r="H32" s="402"/>
      <c r="I32" s="402"/>
      <c r="L32" s="397"/>
    </row>
    <row r="33" spans="1:12" s="396" customFormat="1" ht="18.75" customHeight="1">
      <c r="A33" s="598" t="s">
        <v>1422</v>
      </c>
      <c r="B33" s="598"/>
      <c r="E33" s="893"/>
      <c r="F33" s="406"/>
      <c r="G33" s="397"/>
      <c r="H33" s="402"/>
      <c r="I33" s="402"/>
      <c r="L33" s="397"/>
    </row>
    <row r="34" spans="1:12" s="396" customFormat="1" ht="18.75" customHeight="1">
      <c r="A34" s="598"/>
      <c r="B34" s="598" t="s">
        <v>1423</v>
      </c>
      <c r="E34" s="893"/>
      <c r="F34" s="406"/>
      <c r="G34" s="397"/>
      <c r="H34" s="402"/>
      <c r="I34" s="402"/>
      <c r="L34" s="397"/>
    </row>
    <row r="35" spans="1:12" s="63" customFormat="1" ht="21" customHeight="1">
      <c r="A35" s="589" t="s">
        <v>1424</v>
      </c>
      <c r="D35" s="410"/>
      <c r="E35" s="397"/>
      <c r="G35" s="397"/>
    </row>
    <row r="36" spans="1:12" s="63" customFormat="1" ht="21" customHeight="1">
      <c r="A36" s="589"/>
      <c r="D36" s="410"/>
      <c r="E36" s="397"/>
      <c r="G36" s="397"/>
    </row>
    <row r="37" spans="1:12" s="63" customFormat="1" ht="21" customHeight="1">
      <c r="A37" s="589"/>
      <c r="D37" s="410"/>
      <c r="E37" s="397"/>
      <c r="G37" s="397"/>
    </row>
    <row r="38" spans="1:12" s="396" customFormat="1">
      <c r="A38" s="404" t="s">
        <v>552</v>
      </c>
      <c r="B38" s="404"/>
      <c r="C38" s="404"/>
      <c r="D38" s="63"/>
      <c r="E38" s="397"/>
      <c r="F38" s="63"/>
      <c r="G38" s="401" t="s">
        <v>28</v>
      </c>
      <c r="H38" s="401">
        <f>SUM([5]แผนงานเคหะและชุมชน!$E$20)</f>
        <v>199800</v>
      </c>
      <c r="I38" s="404" t="s">
        <v>30</v>
      </c>
      <c r="L38" s="397"/>
    </row>
    <row r="39" spans="1:12">
      <c r="A39" s="57" t="s">
        <v>1712</v>
      </c>
      <c r="F39" s="56"/>
    </row>
    <row r="40" spans="1:12">
      <c r="A40" s="57" t="s">
        <v>1888</v>
      </c>
      <c r="F40" s="56"/>
    </row>
    <row r="41" spans="1:12">
      <c r="B41" s="57" t="s">
        <v>1908</v>
      </c>
      <c r="F41" s="56"/>
    </row>
    <row r="42" spans="1:12" s="396" customFormat="1">
      <c r="A42" s="400" t="s">
        <v>686</v>
      </c>
      <c r="G42" s="395" t="s">
        <v>28</v>
      </c>
      <c r="H42" s="401">
        <f>SUM([5]แผนงานเคหะและชุมชน!$E$26)</f>
        <v>453600</v>
      </c>
      <c r="I42" s="398" t="s">
        <v>97</v>
      </c>
      <c r="J42" s="400"/>
      <c r="L42" s="397"/>
    </row>
    <row r="43" spans="1:12" s="396" customFormat="1" ht="21.75" customHeight="1">
      <c r="A43" s="599" t="s">
        <v>1909</v>
      </c>
      <c r="G43" s="406"/>
      <c r="H43" s="397"/>
      <c r="I43" s="402"/>
      <c r="L43" s="397"/>
    </row>
    <row r="44" spans="1:12" s="699" customFormat="1" ht="21.75" customHeight="1">
      <c r="A44" s="693"/>
      <c r="B44" s="699" t="s">
        <v>1910</v>
      </c>
      <c r="G44" s="850"/>
      <c r="H44" s="522"/>
      <c r="I44" s="693"/>
      <c r="L44" s="522"/>
    </row>
    <row r="45" spans="1:12" s="699" customFormat="1" ht="21.75" customHeight="1">
      <c r="A45" s="693"/>
      <c r="B45" s="699" t="s">
        <v>1911</v>
      </c>
      <c r="G45" s="850"/>
      <c r="H45" s="522"/>
      <c r="I45" s="693"/>
      <c r="L45" s="522"/>
    </row>
    <row r="46" spans="1:12" s="699" customFormat="1" ht="21.75" customHeight="1">
      <c r="A46" s="693"/>
      <c r="B46" s="699" t="s">
        <v>1912</v>
      </c>
      <c r="G46" s="850"/>
      <c r="H46" s="522"/>
      <c r="I46" s="693"/>
      <c r="L46" s="522"/>
    </row>
    <row r="47" spans="1:12" s="423" customFormat="1" ht="21.75" customHeight="1">
      <c r="A47" s="691" t="s">
        <v>1492</v>
      </c>
      <c r="G47" s="688"/>
      <c r="H47" s="689"/>
      <c r="I47" s="890"/>
      <c r="L47" s="689"/>
    </row>
    <row r="48" spans="1:12" s="396" customFormat="1" ht="19.5" customHeight="1">
      <c r="A48" s="598"/>
      <c r="B48" s="598" t="s">
        <v>1476</v>
      </c>
      <c r="E48" s="893"/>
      <c r="F48" s="406"/>
      <c r="G48" s="397"/>
      <c r="H48" s="402"/>
      <c r="I48" s="402"/>
      <c r="L48" s="397"/>
    </row>
    <row r="49" spans="1:12" s="396" customFormat="1" ht="21.75" customHeight="1">
      <c r="A49" s="599"/>
      <c r="B49" s="396" t="s">
        <v>1477</v>
      </c>
      <c r="G49" s="406"/>
      <c r="H49" s="397"/>
      <c r="I49" s="402"/>
      <c r="L49" s="397"/>
    </row>
    <row r="50" spans="1:12" s="396" customFormat="1" ht="21.75" customHeight="1">
      <c r="A50" s="599" t="s">
        <v>1478</v>
      </c>
      <c r="G50" s="406"/>
      <c r="H50" s="397"/>
      <c r="I50" s="402"/>
      <c r="L50" s="397"/>
    </row>
    <row r="51" spans="1:12" s="396" customFormat="1" ht="21.75" customHeight="1">
      <c r="A51" s="599"/>
      <c r="B51" s="396" t="s">
        <v>1479</v>
      </c>
      <c r="G51" s="406"/>
      <c r="H51" s="397"/>
      <c r="I51" s="402"/>
      <c r="L51" s="397"/>
    </row>
    <row r="52" spans="1:12" s="396" customFormat="1" ht="21.75" customHeight="1">
      <c r="A52" s="599" t="s">
        <v>1480</v>
      </c>
      <c r="G52" s="406"/>
      <c r="H52" s="397"/>
      <c r="I52" s="402"/>
      <c r="L52" s="397"/>
    </row>
    <row r="53" spans="1:12" s="396" customFormat="1">
      <c r="A53" s="400" t="s">
        <v>687</v>
      </c>
      <c r="G53" s="395" t="s">
        <v>28</v>
      </c>
      <c r="H53" s="401">
        <f>SUM([5]แผนงานเคหะและชุมชน!$E$32)</f>
        <v>26940</v>
      </c>
      <c r="I53" s="398" t="s">
        <v>97</v>
      </c>
      <c r="J53" s="400"/>
      <c r="L53" s="397"/>
    </row>
    <row r="54" spans="1:12">
      <c r="A54" s="57" t="s">
        <v>1913</v>
      </c>
      <c r="F54" s="56"/>
      <c r="G54" s="578"/>
      <c r="H54" s="56"/>
    </row>
    <row r="55" spans="1:12" s="699" customFormat="1" ht="21.75" customHeight="1">
      <c r="A55" s="693"/>
      <c r="B55" s="699" t="s">
        <v>1910</v>
      </c>
      <c r="G55" s="850"/>
      <c r="H55" s="522"/>
      <c r="I55" s="693"/>
      <c r="L55" s="522"/>
    </row>
    <row r="56" spans="1:12" s="699" customFormat="1" ht="21.75" customHeight="1">
      <c r="A56" s="693"/>
      <c r="B56" s="699" t="s">
        <v>1911</v>
      </c>
      <c r="G56" s="850"/>
      <c r="H56" s="522"/>
      <c r="I56" s="693"/>
      <c r="L56" s="522"/>
    </row>
    <row r="57" spans="1:12" s="699" customFormat="1" ht="21.75" customHeight="1">
      <c r="A57" s="693"/>
      <c r="B57" s="699" t="s">
        <v>1912</v>
      </c>
      <c r="G57" s="850"/>
      <c r="H57" s="522"/>
      <c r="I57" s="693"/>
      <c r="L57" s="522"/>
    </row>
    <row r="58" spans="1:12" s="423" customFormat="1" ht="21.75" customHeight="1">
      <c r="A58" s="691" t="s">
        <v>1491</v>
      </c>
      <c r="G58" s="688"/>
      <c r="H58" s="689"/>
      <c r="I58" s="890"/>
      <c r="L58" s="689"/>
    </row>
    <row r="59" spans="1:12" s="396" customFormat="1" ht="19.5" customHeight="1">
      <c r="A59" s="598"/>
      <c r="B59" s="598" t="s">
        <v>1476</v>
      </c>
      <c r="E59" s="893"/>
      <c r="F59" s="406"/>
      <c r="G59" s="397"/>
      <c r="H59" s="402"/>
      <c r="I59" s="402"/>
      <c r="L59" s="397"/>
    </row>
    <row r="60" spans="1:12" s="396" customFormat="1" ht="21.75" customHeight="1">
      <c r="A60" s="599"/>
      <c r="B60" s="396" t="s">
        <v>1477</v>
      </c>
      <c r="G60" s="406"/>
      <c r="H60" s="397"/>
      <c r="I60" s="402"/>
      <c r="L60" s="397"/>
    </row>
    <row r="61" spans="1:12" s="396" customFormat="1" ht="21.75" customHeight="1">
      <c r="A61" s="599" t="s">
        <v>1478</v>
      </c>
      <c r="G61" s="406"/>
      <c r="H61" s="397"/>
      <c r="I61" s="402"/>
      <c r="L61" s="397"/>
    </row>
    <row r="62" spans="1:12" s="396" customFormat="1" ht="21.75" customHeight="1">
      <c r="A62" s="599"/>
      <c r="B62" s="396" t="s">
        <v>1479</v>
      </c>
      <c r="G62" s="406"/>
      <c r="H62" s="397"/>
      <c r="I62" s="402"/>
      <c r="L62" s="397"/>
    </row>
    <row r="63" spans="1:12" s="396" customFormat="1" ht="21.75" customHeight="1">
      <c r="A63" s="599" t="s">
        <v>1480</v>
      </c>
      <c r="G63" s="406"/>
      <c r="H63" s="397"/>
      <c r="I63" s="402"/>
      <c r="L63" s="397"/>
    </row>
    <row r="64" spans="1:12" s="396" customFormat="1">
      <c r="A64" s="398" t="s">
        <v>132</v>
      </c>
      <c r="B64" s="398"/>
      <c r="C64" s="402"/>
      <c r="D64" s="402"/>
      <c r="E64" s="402"/>
      <c r="F64" s="402"/>
      <c r="G64" s="395" t="s">
        <v>1</v>
      </c>
      <c r="H64" s="399">
        <f>SUM(H66,H116,H184)</f>
        <v>951835</v>
      </c>
      <c r="I64" s="398" t="s">
        <v>30</v>
      </c>
      <c r="L64" s="397"/>
    </row>
    <row r="65" spans="1:12" s="396" customFormat="1">
      <c r="A65" s="398" t="s">
        <v>390</v>
      </c>
      <c r="B65" s="398"/>
      <c r="C65" s="402"/>
      <c r="D65" s="402"/>
      <c r="E65" s="402"/>
      <c r="F65" s="402"/>
      <c r="G65" s="395"/>
      <c r="H65" s="399"/>
      <c r="I65" s="398"/>
      <c r="L65" s="397"/>
    </row>
    <row r="66" spans="1:12" s="400" customFormat="1" ht="21.75">
      <c r="A66" s="398" t="s">
        <v>3</v>
      </c>
      <c r="B66" s="398"/>
      <c r="C66" s="398"/>
      <c r="D66" s="398"/>
      <c r="E66" s="398"/>
      <c r="F66" s="398"/>
      <c r="G66" s="395" t="s">
        <v>1</v>
      </c>
      <c r="H66" s="399">
        <f>SUM(H69,H85,H94,H102)</f>
        <v>103835</v>
      </c>
      <c r="I66" s="398" t="s">
        <v>30</v>
      </c>
      <c r="L66" s="401"/>
    </row>
    <row r="67" spans="1:12" s="400" customFormat="1" ht="21.75">
      <c r="A67" s="398" t="s">
        <v>263</v>
      </c>
      <c r="B67" s="398"/>
      <c r="C67" s="398"/>
      <c r="D67" s="398"/>
      <c r="E67" s="398"/>
      <c r="F67" s="398"/>
      <c r="G67" s="395"/>
      <c r="H67" s="399"/>
      <c r="I67" s="398"/>
      <c r="L67" s="401"/>
    </row>
    <row r="68" spans="1:12" s="400" customFormat="1" ht="21.75">
      <c r="A68" s="398"/>
      <c r="B68" s="398"/>
      <c r="C68" s="398"/>
      <c r="D68" s="398"/>
      <c r="E68" s="398"/>
      <c r="F68" s="398"/>
      <c r="G68" s="898" t="s">
        <v>1</v>
      </c>
      <c r="H68" s="399">
        <f>SUM(H69)</f>
        <v>78835</v>
      </c>
      <c r="I68" s="398" t="s">
        <v>30</v>
      </c>
      <c r="L68" s="401"/>
    </row>
    <row r="69" spans="1:12" s="396" customFormat="1">
      <c r="A69" s="400"/>
      <c r="B69" s="422" t="s">
        <v>2082</v>
      </c>
      <c r="C69" s="423"/>
      <c r="D69" s="423"/>
      <c r="E69" s="423"/>
      <c r="G69" s="395" t="s">
        <v>28</v>
      </c>
      <c r="H69" s="401">
        <f>SUM('[5]โบนัส 62(0.5 เท่า)'!$E$83)</f>
        <v>78835</v>
      </c>
      <c r="I69" s="398" t="s">
        <v>30</v>
      </c>
      <c r="J69" s="398"/>
      <c r="L69" s="397"/>
    </row>
    <row r="70" spans="1:12" s="400" customFormat="1" ht="22.5" customHeight="1">
      <c r="A70" s="589" t="s">
        <v>1716</v>
      </c>
      <c r="B70" s="63"/>
      <c r="C70" s="63"/>
      <c r="D70" s="63"/>
      <c r="E70" s="63"/>
      <c r="F70" s="397"/>
      <c r="G70" s="63"/>
      <c r="H70" s="397"/>
      <c r="I70" s="402"/>
      <c r="L70" s="401"/>
    </row>
    <row r="71" spans="1:12" s="400" customFormat="1" ht="21" customHeight="1">
      <c r="A71" s="589" t="s">
        <v>1489</v>
      </c>
      <c r="B71" s="63"/>
      <c r="C71" s="63"/>
      <c r="D71" s="63"/>
      <c r="E71" s="63"/>
      <c r="F71" s="397"/>
      <c r="G71" s="63"/>
      <c r="H71" s="401"/>
      <c r="I71" s="398"/>
      <c r="L71" s="401"/>
    </row>
    <row r="72" spans="1:12" s="400" customFormat="1" ht="18.75" customHeight="1">
      <c r="A72" s="589"/>
      <c r="B72" s="589" t="s">
        <v>961</v>
      </c>
      <c r="C72" s="63"/>
      <c r="D72" s="63"/>
      <c r="E72" s="63"/>
      <c r="F72" s="397"/>
      <c r="G72" s="63"/>
      <c r="H72" s="401"/>
      <c r="I72" s="398"/>
      <c r="L72" s="401"/>
    </row>
    <row r="73" spans="1:12" s="400" customFormat="1" ht="21.75" customHeight="1">
      <c r="A73" s="589" t="s">
        <v>962</v>
      </c>
      <c r="B73" s="63"/>
      <c r="C73" s="63"/>
      <c r="D73" s="63"/>
      <c r="E73" s="63"/>
      <c r="F73" s="397"/>
      <c r="G73" s="63"/>
      <c r="H73" s="401"/>
      <c r="I73" s="398"/>
      <c r="L73" s="401"/>
    </row>
    <row r="74" spans="1:12" s="400" customFormat="1" ht="21.75" customHeight="1">
      <c r="A74" s="589"/>
      <c r="B74" s="520" t="s">
        <v>819</v>
      </c>
      <c r="C74" s="63"/>
      <c r="D74" s="63"/>
      <c r="E74" s="63"/>
      <c r="F74" s="397"/>
      <c r="G74" s="63"/>
      <c r="H74" s="401"/>
      <c r="I74" s="398"/>
      <c r="L74" s="401"/>
    </row>
    <row r="75" spans="1:12" s="400" customFormat="1" ht="21.75" customHeight="1">
      <c r="A75" s="589" t="s">
        <v>820</v>
      </c>
      <c r="B75" s="63"/>
      <c r="C75" s="63"/>
      <c r="D75" s="63"/>
      <c r="E75" s="63"/>
      <c r="F75" s="397"/>
      <c r="G75" s="63"/>
      <c r="H75" s="401"/>
      <c r="I75" s="398"/>
      <c r="L75" s="401"/>
    </row>
    <row r="76" spans="1:12" s="400" customFormat="1" ht="21" customHeight="1">
      <c r="A76" s="589" t="s">
        <v>818</v>
      </c>
      <c r="B76" s="63"/>
      <c r="C76" s="63"/>
      <c r="D76" s="63"/>
      <c r="E76" s="63"/>
      <c r="F76" s="397"/>
      <c r="G76" s="63"/>
      <c r="H76" s="401"/>
      <c r="I76" s="398"/>
      <c r="L76" s="401"/>
    </row>
    <row r="77" spans="1:12" s="400" customFormat="1" ht="19.5" customHeight="1">
      <c r="A77" s="589"/>
      <c r="B77" s="589" t="s">
        <v>963</v>
      </c>
      <c r="C77" s="63"/>
      <c r="D77" s="63"/>
      <c r="E77" s="63"/>
      <c r="F77" s="397"/>
      <c r="G77" s="63"/>
      <c r="H77" s="401"/>
      <c r="I77" s="398"/>
      <c r="L77" s="401"/>
    </row>
    <row r="78" spans="1:12" s="400" customFormat="1" ht="21.75" customHeight="1">
      <c r="A78" s="589" t="s">
        <v>911</v>
      </c>
      <c r="B78" s="63"/>
      <c r="C78" s="63"/>
      <c r="D78" s="63"/>
      <c r="E78" s="63"/>
      <c r="F78" s="397"/>
      <c r="G78" s="63"/>
      <c r="H78" s="401"/>
      <c r="I78" s="398"/>
      <c r="L78" s="401"/>
    </row>
    <row r="79" spans="1:12" s="400" customFormat="1" ht="21.75" customHeight="1">
      <c r="A79" s="589" t="s">
        <v>913</v>
      </c>
      <c r="B79" s="63"/>
      <c r="C79" s="63"/>
      <c r="D79" s="63"/>
      <c r="E79" s="63"/>
      <c r="F79" s="397"/>
      <c r="G79" s="63"/>
      <c r="H79" s="401"/>
      <c r="I79" s="398"/>
      <c r="L79" s="401"/>
    </row>
    <row r="80" spans="1:12" s="400" customFormat="1" ht="21.75" customHeight="1">
      <c r="A80" s="589" t="s">
        <v>912</v>
      </c>
      <c r="B80" s="63"/>
      <c r="C80" s="63"/>
      <c r="D80" s="63"/>
      <c r="E80" s="63"/>
      <c r="F80" s="397"/>
      <c r="G80" s="63"/>
      <c r="H80" s="401"/>
      <c r="I80" s="398"/>
      <c r="L80" s="401"/>
    </row>
    <row r="81" spans="1:12" s="400" customFormat="1" ht="21.75" customHeight="1">
      <c r="A81" s="589"/>
      <c r="B81" s="589" t="s">
        <v>821</v>
      </c>
      <c r="C81" s="63"/>
      <c r="D81" s="63"/>
      <c r="E81" s="63"/>
      <c r="F81" s="397"/>
      <c r="G81" s="63"/>
      <c r="H81" s="401"/>
      <c r="I81" s="398"/>
      <c r="L81" s="401"/>
    </row>
    <row r="82" spans="1:12" s="400" customFormat="1" ht="21.75" customHeight="1">
      <c r="A82" s="589" t="s">
        <v>822</v>
      </c>
      <c r="B82" s="63"/>
      <c r="C82" s="63"/>
      <c r="D82" s="63"/>
      <c r="E82" s="63"/>
      <c r="F82" s="397"/>
      <c r="G82" s="63"/>
      <c r="H82" s="401"/>
      <c r="I82" s="398"/>
      <c r="L82" s="401"/>
    </row>
    <row r="83" spans="1:12" s="400" customFormat="1" ht="19.5" customHeight="1">
      <c r="A83" s="589" t="s">
        <v>1386</v>
      </c>
      <c r="B83" s="63"/>
      <c r="C83" s="63"/>
      <c r="D83" s="63"/>
      <c r="E83" s="63"/>
      <c r="F83" s="397"/>
      <c r="G83" s="63"/>
      <c r="H83" s="401"/>
      <c r="I83" s="398"/>
      <c r="L83" s="401"/>
    </row>
    <row r="84" spans="1:12" s="400" customFormat="1" ht="19.5" customHeight="1">
      <c r="A84" s="592" t="s">
        <v>817</v>
      </c>
      <c r="B84" s="63"/>
      <c r="C84" s="63"/>
      <c r="D84" s="63"/>
      <c r="E84" s="63"/>
      <c r="F84" s="397"/>
      <c r="G84" s="63"/>
      <c r="H84" s="401"/>
      <c r="I84" s="398"/>
      <c r="L84" s="401"/>
    </row>
    <row r="85" spans="1:12" s="400" customFormat="1" ht="21.75">
      <c r="A85" s="398" t="s">
        <v>264</v>
      </c>
      <c r="B85" s="398"/>
      <c r="C85" s="398"/>
      <c r="D85" s="398"/>
      <c r="E85" s="398"/>
      <c r="F85" s="398"/>
      <c r="G85" s="417" t="s">
        <v>28</v>
      </c>
      <c r="H85" s="401">
        <v>10000</v>
      </c>
      <c r="I85" s="398" t="s">
        <v>30</v>
      </c>
      <c r="L85" s="401"/>
    </row>
    <row r="86" spans="1:12" s="63" customFormat="1" ht="21" customHeight="1">
      <c r="A86" s="589" t="s">
        <v>1184</v>
      </c>
      <c r="F86" s="397"/>
      <c r="H86" s="397"/>
    </row>
    <row r="87" spans="1:12" s="63" customFormat="1" ht="18.75" customHeight="1">
      <c r="A87" s="589" t="s">
        <v>1486</v>
      </c>
      <c r="F87" s="397"/>
      <c r="H87" s="397"/>
    </row>
    <row r="88" spans="1:12" s="404" customFormat="1" ht="18.75" customHeight="1">
      <c r="A88" s="590" t="s">
        <v>1487</v>
      </c>
      <c r="F88" s="401"/>
      <c r="H88" s="401"/>
    </row>
    <row r="89" spans="1:12" s="63" customFormat="1" ht="18.75" customHeight="1">
      <c r="A89" s="589"/>
      <c r="B89" s="589" t="s">
        <v>830</v>
      </c>
      <c r="F89" s="397"/>
      <c r="H89" s="397"/>
    </row>
    <row r="90" spans="1:12" s="63" customFormat="1" ht="18.75" customHeight="1">
      <c r="A90" s="589" t="s">
        <v>831</v>
      </c>
      <c r="F90" s="397"/>
      <c r="H90" s="397"/>
    </row>
    <row r="91" spans="1:12" s="63" customFormat="1" ht="18.75" customHeight="1">
      <c r="A91" s="589"/>
      <c r="B91" s="589" t="s">
        <v>832</v>
      </c>
      <c r="F91" s="397"/>
      <c r="H91" s="397"/>
    </row>
    <row r="92" spans="1:12" s="63" customFormat="1" ht="18.75" customHeight="1">
      <c r="A92" s="589" t="s">
        <v>833</v>
      </c>
      <c r="F92" s="397"/>
      <c r="H92" s="397"/>
    </row>
    <row r="93" spans="1:12" s="63" customFormat="1" ht="18.75" customHeight="1">
      <c r="A93" s="589" t="s">
        <v>831</v>
      </c>
      <c r="F93" s="397"/>
      <c r="H93" s="397"/>
    </row>
    <row r="94" spans="1:12" s="400" customFormat="1" ht="21.75">
      <c r="A94" s="400" t="s">
        <v>265</v>
      </c>
      <c r="G94" s="395" t="s">
        <v>28</v>
      </c>
      <c r="H94" s="401">
        <v>5000</v>
      </c>
      <c r="I94" s="398" t="s">
        <v>30</v>
      </c>
      <c r="L94" s="401"/>
    </row>
    <row r="95" spans="1:12" s="588" customFormat="1" ht="21.75" customHeight="1">
      <c r="A95" s="602" t="s">
        <v>1495</v>
      </c>
      <c r="F95" s="569"/>
      <c r="H95" s="569"/>
    </row>
    <row r="96" spans="1:12" s="890" customFormat="1" ht="21.75" customHeight="1">
      <c r="A96" s="691" t="s">
        <v>1496</v>
      </c>
      <c r="F96" s="875"/>
      <c r="H96" s="875"/>
    </row>
    <row r="97" spans="1:12" s="588" customFormat="1" ht="21.75" customHeight="1">
      <c r="A97" s="602"/>
      <c r="B97" s="588" t="s">
        <v>834</v>
      </c>
      <c r="F97" s="569"/>
      <c r="H97" s="569"/>
    </row>
    <row r="98" spans="1:12" s="588" customFormat="1" ht="21.75" customHeight="1">
      <c r="A98" s="602"/>
      <c r="B98" s="588" t="s">
        <v>835</v>
      </c>
      <c r="F98" s="569"/>
      <c r="H98" s="569"/>
    </row>
    <row r="99" spans="1:12" s="588" customFormat="1" ht="21.75" customHeight="1">
      <c r="A99" s="602"/>
      <c r="B99" s="588" t="s">
        <v>836</v>
      </c>
      <c r="F99" s="569"/>
      <c r="H99" s="569"/>
    </row>
    <row r="100" spans="1:12" s="588" customFormat="1" ht="21.75" customHeight="1">
      <c r="A100" s="602"/>
      <c r="B100" s="588" t="s">
        <v>1185</v>
      </c>
      <c r="F100" s="569"/>
      <c r="H100" s="569"/>
    </row>
    <row r="101" spans="1:12" s="588" customFormat="1" ht="21.75" customHeight="1">
      <c r="A101" s="602" t="s">
        <v>1186</v>
      </c>
      <c r="F101" s="569"/>
      <c r="H101" s="569"/>
    </row>
    <row r="102" spans="1:12" s="396" customFormat="1">
      <c r="A102" s="400" t="s">
        <v>266</v>
      </c>
      <c r="G102" s="395" t="s">
        <v>28</v>
      </c>
      <c r="H102" s="401">
        <v>10000</v>
      </c>
      <c r="I102" s="398" t="s">
        <v>30</v>
      </c>
      <c r="L102" s="397"/>
    </row>
    <row r="103" spans="1:12" s="63" customFormat="1" ht="21.75" customHeight="1">
      <c r="A103" s="602" t="s">
        <v>1497</v>
      </c>
      <c r="F103" s="397"/>
      <c r="H103" s="397"/>
    </row>
    <row r="104" spans="1:12" s="423" customFormat="1" ht="23.25" customHeight="1">
      <c r="A104" s="423" t="s">
        <v>1498</v>
      </c>
      <c r="F104" s="689"/>
      <c r="H104" s="689"/>
    </row>
    <row r="105" spans="1:12" s="423" customFormat="1" ht="23.25" customHeight="1">
      <c r="B105" s="423" t="s">
        <v>1499</v>
      </c>
      <c r="F105" s="689"/>
      <c r="H105" s="689"/>
    </row>
    <row r="106" spans="1:12" s="423" customFormat="1" ht="23.25" customHeight="1">
      <c r="B106" s="423" t="s">
        <v>1500</v>
      </c>
      <c r="F106" s="689"/>
      <c r="H106" s="689"/>
    </row>
    <row r="107" spans="1:12" s="63" customFormat="1" ht="23.25" customHeight="1">
      <c r="B107" s="63" t="s">
        <v>1501</v>
      </c>
      <c r="F107" s="397"/>
      <c r="H107" s="397"/>
    </row>
    <row r="108" spans="1:12" s="63" customFormat="1" ht="23.25" customHeight="1">
      <c r="B108" s="63" t="s">
        <v>1502</v>
      </c>
      <c r="F108" s="397"/>
      <c r="H108" s="397"/>
    </row>
    <row r="109" spans="1:12" s="63" customFormat="1" ht="21" customHeight="1">
      <c r="A109" s="520" t="s">
        <v>837</v>
      </c>
      <c r="F109" s="397"/>
      <c r="H109" s="397"/>
    </row>
    <row r="110" spans="1:12" s="63" customFormat="1" ht="21" customHeight="1">
      <c r="A110" s="520"/>
      <c r="F110" s="397"/>
      <c r="H110" s="397"/>
    </row>
    <row r="111" spans="1:12" s="63" customFormat="1" ht="20.25" customHeight="1">
      <c r="B111" s="520" t="s">
        <v>1503</v>
      </c>
      <c r="F111" s="397"/>
      <c r="H111" s="397"/>
    </row>
    <row r="112" spans="1:12" s="63" customFormat="1" ht="21.75" customHeight="1">
      <c r="A112" s="520" t="s">
        <v>1014</v>
      </c>
      <c r="F112" s="397"/>
      <c r="H112" s="397"/>
    </row>
    <row r="113" spans="1:12" s="63" customFormat="1" ht="21.75" customHeight="1">
      <c r="B113" s="520" t="s">
        <v>1504</v>
      </c>
      <c r="F113" s="397"/>
      <c r="H113" s="397"/>
    </row>
    <row r="114" spans="1:12" s="63" customFormat="1" ht="21" customHeight="1">
      <c r="A114" s="520" t="s">
        <v>838</v>
      </c>
      <c r="F114" s="397"/>
      <c r="H114" s="397"/>
    </row>
    <row r="115" spans="1:12" s="396" customFormat="1" ht="6.75" customHeight="1">
      <c r="A115" s="400"/>
      <c r="G115" s="406"/>
      <c r="H115" s="397"/>
      <c r="I115" s="398"/>
      <c r="L115" s="397"/>
    </row>
    <row r="116" spans="1:12" s="396" customFormat="1">
      <c r="A116" s="400" t="s">
        <v>9</v>
      </c>
      <c r="G116" s="395" t="s">
        <v>1</v>
      </c>
      <c r="H116" s="401">
        <f>SUM(H117,H139,H160)</f>
        <v>518000</v>
      </c>
      <c r="I116" s="398" t="s">
        <v>97</v>
      </c>
      <c r="L116" s="397"/>
    </row>
    <row r="117" spans="1:12" s="396" customFormat="1">
      <c r="A117" s="398" t="s">
        <v>409</v>
      </c>
      <c r="B117" s="400"/>
      <c r="C117" s="400"/>
      <c r="D117" s="400"/>
      <c r="E117" s="400"/>
      <c r="F117" s="400"/>
      <c r="G117" s="395" t="s">
        <v>1</v>
      </c>
      <c r="H117" s="401">
        <f>SUM(H118,H130)</f>
        <v>298000</v>
      </c>
      <c r="I117" s="398" t="s">
        <v>30</v>
      </c>
      <c r="L117" s="397"/>
    </row>
    <row r="118" spans="1:12" s="396" customFormat="1">
      <c r="A118" s="402"/>
      <c r="B118" s="400" t="s">
        <v>459</v>
      </c>
      <c r="C118" s="400"/>
      <c r="D118" s="400"/>
      <c r="E118" s="400"/>
      <c r="F118" s="400"/>
      <c r="G118" s="395" t="s">
        <v>28</v>
      </c>
      <c r="H118" s="401">
        <v>10000</v>
      </c>
      <c r="I118" s="398" t="s">
        <v>30</v>
      </c>
      <c r="L118" s="397"/>
    </row>
    <row r="119" spans="1:12" s="598" customFormat="1" ht="20.25" customHeight="1">
      <c r="A119" s="599" t="s">
        <v>1505</v>
      </c>
      <c r="B119" s="591"/>
      <c r="C119" s="591"/>
      <c r="D119" s="591"/>
      <c r="E119" s="591"/>
      <c r="F119" s="591"/>
      <c r="G119" s="637"/>
      <c r="H119" s="596"/>
      <c r="I119" s="601"/>
      <c r="L119" s="595"/>
    </row>
    <row r="120" spans="1:12" s="598" customFormat="1" ht="20.25" customHeight="1">
      <c r="A120" s="599" t="s">
        <v>1506</v>
      </c>
      <c r="B120" s="591"/>
      <c r="C120" s="591"/>
      <c r="D120" s="591"/>
      <c r="E120" s="591"/>
      <c r="F120" s="591"/>
      <c r="G120" s="637"/>
      <c r="H120" s="596"/>
      <c r="I120" s="601"/>
      <c r="L120" s="595"/>
    </row>
    <row r="121" spans="1:12" s="598" customFormat="1" ht="20.25" customHeight="1">
      <c r="A121" s="599" t="s">
        <v>1507</v>
      </c>
      <c r="B121" s="591"/>
      <c r="C121" s="591"/>
      <c r="D121" s="591"/>
      <c r="E121" s="591"/>
      <c r="F121" s="591"/>
      <c r="G121" s="637"/>
      <c r="H121" s="596"/>
      <c r="I121" s="601"/>
      <c r="L121" s="595"/>
    </row>
    <row r="122" spans="1:12" s="589" customFormat="1" ht="21.75" customHeight="1">
      <c r="A122" s="589" t="s">
        <v>1508</v>
      </c>
      <c r="F122" s="595"/>
      <c r="H122" s="595"/>
    </row>
    <row r="123" spans="1:12" s="589" customFormat="1" ht="21.75" customHeight="1">
      <c r="A123" s="589" t="s">
        <v>1509</v>
      </c>
      <c r="F123" s="595"/>
      <c r="H123" s="595"/>
    </row>
    <row r="124" spans="1:12" s="690" customFormat="1" ht="21.75" customHeight="1">
      <c r="A124" s="690" t="s">
        <v>1511</v>
      </c>
      <c r="F124" s="843"/>
      <c r="H124" s="843"/>
    </row>
    <row r="125" spans="1:12" s="589" customFormat="1" ht="21.75" customHeight="1">
      <c r="B125" s="589" t="s">
        <v>1510</v>
      </c>
      <c r="F125" s="595"/>
      <c r="H125" s="595"/>
    </row>
    <row r="126" spans="1:12" s="589" customFormat="1" ht="21.75" customHeight="1">
      <c r="B126" s="589" t="s">
        <v>1512</v>
      </c>
      <c r="F126" s="595"/>
      <c r="H126" s="595"/>
    </row>
    <row r="127" spans="1:12" s="589" customFormat="1" ht="22.5" customHeight="1">
      <c r="A127" s="589" t="s">
        <v>1513</v>
      </c>
      <c r="F127" s="595"/>
      <c r="H127" s="595"/>
    </row>
    <row r="128" spans="1:12" s="589" customFormat="1" ht="21" customHeight="1">
      <c r="B128" s="589" t="s">
        <v>1514</v>
      </c>
      <c r="E128" s="595"/>
      <c r="H128" s="595"/>
    </row>
    <row r="129" spans="1:12" s="589" customFormat="1" ht="21" customHeight="1">
      <c r="A129" s="589" t="s">
        <v>1515</v>
      </c>
      <c r="E129" s="595"/>
      <c r="H129" s="595"/>
    </row>
    <row r="130" spans="1:12" s="396" customFormat="1" ht="21" customHeight="1">
      <c r="A130" s="400"/>
      <c r="B130" s="573" t="s">
        <v>460</v>
      </c>
      <c r="C130" s="400"/>
      <c r="D130" s="400"/>
      <c r="E130" s="400"/>
      <c r="F130" s="400"/>
      <c r="G130" s="395" t="s">
        <v>28</v>
      </c>
      <c r="H130" s="401">
        <f>SUM([5]แผนงานเคหะและชุมชน!$E$37)</f>
        <v>288000</v>
      </c>
      <c r="I130" s="398" t="s">
        <v>30</v>
      </c>
      <c r="L130" s="397"/>
    </row>
    <row r="131" spans="1:12" s="63" customFormat="1" ht="23.25" customHeight="1">
      <c r="A131" s="63" t="s">
        <v>1914</v>
      </c>
      <c r="F131" s="397"/>
      <c r="H131" s="397"/>
    </row>
    <row r="132" spans="1:12" s="589" customFormat="1" ht="21" customHeight="1">
      <c r="B132" s="590" t="s">
        <v>839</v>
      </c>
      <c r="E132" s="595"/>
      <c r="H132" s="595"/>
    </row>
    <row r="133" spans="1:12" s="589" customFormat="1" ht="21" customHeight="1">
      <c r="B133" s="589" t="s">
        <v>898</v>
      </c>
      <c r="E133" s="595"/>
      <c r="H133" s="595"/>
    </row>
    <row r="134" spans="1:12" s="589" customFormat="1" ht="21" customHeight="1">
      <c r="A134" s="589" t="s">
        <v>899</v>
      </c>
      <c r="E134" s="595"/>
      <c r="H134" s="595"/>
    </row>
    <row r="135" spans="1:12" s="589" customFormat="1" ht="21" customHeight="1">
      <c r="B135" s="590" t="s">
        <v>840</v>
      </c>
      <c r="E135" s="595"/>
      <c r="H135" s="595"/>
    </row>
    <row r="136" spans="1:12" s="589" customFormat="1" ht="18.75" customHeight="1">
      <c r="B136" s="589" t="s">
        <v>841</v>
      </c>
      <c r="E136" s="595"/>
      <c r="H136" s="595"/>
    </row>
    <row r="137" spans="1:12" s="589" customFormat="1" ht="18.75" customHeight="1">
      <c r="B137" s="589" t="s">
        <v>842</v>
      </c>
      <c r="E137" s="595"/>
      <c r="H137" s="595"/>
    </row>
    <row r="138" spans="1:12" s="404" customFormat="1" ht="26.25" customHeight="1">
      <c r="A138" s="404" t="s">
        <v>2373</v>
      </c>
      <c r="E138" s="405"/>
      <c r="F138" s="401"/>
      <c r="H138" s="401"/>
    </row>
    <row r="139" spans="1:12" s="404" customFormat="1" ht="21" customHeight="1">
      <c r="E139" s="405"/>
      <c r="F139" s="401"/>
      <c r="G139" s="404" t="s">
        <v>1</v>
      </c>
      <c r="H139" s="401">
        <f>SUM(H140,H149)</f>
        <v>70000</v>
      </c>
      <c r="I139" s="404" t="s">
        <v>30</v>
      </c>
    </row>
    <row r="140" spans="1:12" s="63" customFormat="1" ht="22.5" customHeight="1">
      <c r="A140" s="404"/>
      <c r="B140" s="404" t="s">
        <v>461</v>
      </c>
      <c r="C140" s="404"/>
      <c r="D140" s="404"/>
      <c r="E140" s="405"/>
      <c r="F140" s="401"/>
      <c r="G140" s="405" t="s">
        <v>28</v>
      </c>
      <c r="H140" s="401">
        <v>50000</v>
      </c>
      <c r="I140" s="404" t="s">
        <v>30</v>
      </c>
    </row>
    <row r="141" spans="1:12" s="418" customFormat="1" ht="21.75" customHeight="1">
      <c r="A141" s="589" t="s">
        <v>849</v>
      </c>
      <c r="B141" s="609"/>
      <c r="C141" s="404"/>
      <c r="D141" s="404"/>
      <c r="E141" s="405"/>
      <c r="F141" s="401"/>
      <c r="G141" s="405"/>
      <c r="H141" s="401"/>
      <c r="I141" s="404"/>
    </row>
    <row r="142" spans="1:12" s="418" customFormat="1" ht="23.25" customHeight="1">
      <c r="A142" s="589" t="s">
        <v>850</v>
      </c>
      <c r="B142" s="63"/>
      <c r="C142" s="63"/>
      <c r="D142" s="63"/>
      <c r="E142" s="63"/>
      <c r="F142" s="397"/>
      <c r="G142" s="63"/>
      <c r="H142" s="397"/>
      <c r="I142" s="63"/>
    </row>
    <row r="143" spans="1:12" s="418" customFormat="1" ht="21" customHeight="1">
      <c r="A143" s="589" t="s">
        <v>1531</v>
      </c>
      <c r="B143" s="63"/>
      <c r="C143" s="63"/>
      <c r="D143" s="63"/>
      <c r="E143" s="63"/>
      <c r="F143" s="397"/>
      <c r="G143" s="63"/>
      <c r="H143" s="397"/>
      <c r="I143" s="63"/>
    </row>
    <row r="144" spans="1:12" s="418" customFormat="1" ht="21" customHeight="1">
      <c r="A144" s="589" t="s">
        <v>1535</v>
      </c>
      <c r="B144" s="63"/>
      <c r="C144" s="63"/>
      <c r="D144" s="63"/>
      <c r="E144" s="63"/>
      <c r="F144" s="397"/>
      <c r="G144" s="63"/>
      <c r="H144" s="397"/>
      <c r="I144" s="63"/>
    </row>
    <row r="145" spans="1:12" s="418" customFormat="1" ht="19.5" customHeight="1">
      <c r="A145" s="590" t="s">
        <v>1536</v>
      </c>
      <c r="B145" s="63"/>
      <c r="C145" s="63"/>
      <c r="D145" s="63"/>
      <c r="E145" s="63"/>
      <c r="F145" s="397"/>
      <c r="G145" s="63"/>
      <c r="H145" s="397"/>
      <c r="I145" s="63"/>
    </row>
    <row r="146" spans="1:12" s="418" customFormat="1" ht="21.75" customHeight="1">
      <c r="A146" s="63"/>
      <c r="B146" s="589" t="s">
        <v>851</v>
      </c>
      <c r="C146" s="63"/>
      <c r="D146" s="63"/>
      <c r="E146" s="63"/>
      <c r="F146" s="397"/>
      <c r="G146" s="63"/>
      <c r="H146" s="397"/>
      <c r="I146" s="63"/>
    </row>
    <row r="147" spans="1:12" s="418" customFormat="1" ht="19.5" customHeight="1">
      <c r="A147" s="63"/>
      <c r="B147" s="589" t="s">
        <v>1534</v>
      </c>
      <c r="C147" s="63"/>
      <c r="D147" s="63"/>
      <c r="E147" s="63"/>
      <c r="F147" s="397"/>
      <c r="G147" s="63"/>
      <c r="H147" s="397"/>
      <c r="I147" s="63"/>
    </row>
    <row r="148" spans="1:12" s="418" customFormat="1" ht="19.5" customHeight="1">
      <c r="A148" s="63"/>
      <c r="B148" s="589" t="s">
        <v>852</v>
      </c>
      <c r="C148" s="63"/>
      <c r="D148" s="63"/>
      <c r="E148" s="63"/>
      <c r="F148" s="397"/>
      <c r="G148" s="63"/>
      <c r="H148" s="397"/>
      <c r="I148" s="63"/>
    </row>
    <row r="149" spans="1:12" s="63" customFormat="1" ht="24" customHeight="1">
      <c r="A149" s="404"/>
      <c r="B149" s="590" t="s">
        <v>462</v>
      </c>
      <c r="C149" s="404"/>
      <c r="D149" s="404"/>
      <c r="E149" s="404"/>
      <c r="F149" s="401"/>
      <c r="G149" s="405" t="s">
        <v>28</v>
      </c>
      <c r="H149" s="401">
        <v>20000</v>
      </c>
      <c r="I149" s="404" t="s">
        <v>30</v>
      </c>
    </row>
    <row r="150" spans="1:12" s="63" customFormat="1" ht="25.5" customHeight="1">
      <c r="A150" s="424" t="s">
        <v>267</v>
      </c>
      <c r="B150" s="425"/>
      <c r="C150" s="425"/>
      <c r="D150" s="425"/>
      <c r="E150" s="425"/>
      <c r="F150" s="397"/>
    </row>
    <row r="151" spans="1:12" s="63" customFormat="1" ht="24" customHeight="1">
      <c r="A151" s="424" t="s">
        <v>1015</v>
      </c>
      <c r="B151" s="425"/>
      <c r="C151" s="425"/>
      <c r="D151" s="425"/>
      <c r="E151" s="425"/>
      <c r="F151" s="397"/>
      <c r="H151" s="402"/>
    </row>
    <row r="152" spans="1:12" s="63" customFormat="1" ht="25.5" customHeight="1">
      <c r="B152" s="63" t="s">
        <v>857</v>
      </c>
      <c r="E152" s="410"/>
      <c r="F152" s="397"/>
      <c r="H152" s="397"/>
    </row>
    <row r="153" spans="1:12" s="63" customFormat="1" ht="25.5" customHeight="1">
      <c r="B153" s="63" t="s">
        <v>846</v>
      </c>
      <c r="E153" s="410"/>
      <c r="F153" s="397"/>
      <c r="H153" s="397"/>
    </row>
    <row r="154" spans="1:12" s="63" customFormat="1" ht="24" customHeight="1">
      <c r="B154" s="63" t="s">
        <v>1016</v>
      </c>
      <c r="E154" s="410"/>
      <c r="F154" s="397"/>
      <c r="H154" s="397"/>
    </row>
    <row r="155" spans="1:12" s="63" customFormat="1" ht="23.25" customHeight="1">
      <c r="A155" s="63" t="s">
        <v>1018</v>
      </c>
      <c r="E155" s="410"/>
      <c r="F155" s="397"/>
      <c r="H155" s="397"/>
    </row>
    <row r="156" spans="1:12" s="63" customFormat="1" ht="23.25" customHeight="1">
      <c r="B156" s="63" t="s">
        <v>1019</v>
      </c>
      <c r="E156" s="410"/>
      <c r="F156" s="397"/>
      <c r="H156" s="397"/>
    </row>
    <row r="157" spans="1:12" s="63" customFormat="1" ht="23.25" customHeight="1">
      <c r="A157" s="63" t="s">
        <v>1017</v>
      </c>
      <c r="E157" s="410"/>
      <c r="F157" s="397"/>
      <c r="H157" s="397"/>
    </row>
    <row r="158" spans="1:12" s="63" customFormat="1" ht="25.5" customHeight="1">
      <c r="B158" s="63" t="s">
        <v>1020</v>
      </c>
      <c r="E158" s="410"/>
      <c r="F158" s="397"/>
      <c r="H158" s="397"/>
    </row>
    <row r="159" spans="1:12" s="63" customFormat="1" ht="24" customHeight="1">
      <c r="A159" s="424" t="s">
        <v>1021</v>
      </c>
      <c r="B159" s="425"/>
      <c r="C159" s="425"/>
      <c r="D159" s="425"/>
      <c r="E159" s="425"/>
      <c r="F159" s="397"/>
      <c r="H159" s="402"/>
    </row>
    <row r="160" spans="1:12" s="400" customFormat="1" ht="21.75">
      <c r="A160" s="398" t="s">
        <v>656</v>
      </c>
      <c r="G160" s="395" t="s">
        <v>1</v>
      </c>
      <c r="H160" s="401">
        <f>SUM(H161)</f>
        <v>150000</v>
      </c>
      <c r="I160" s="398" t="s">
        <v>30</v>
      </c>
      <c r="L160" s="401"/>
    </row>
    <row r="161" spans="1:12" s="396" customFormat="1">
      <c r="A161" s="400"/>
      <c r="B161" s="400" t="s">
        <v>545</v>
      </c>
      <c r="C161" s="400"/>
      <c r="D161" s="400"/>
      <c r="E161" s="400"/>
      <c r="F161" s="400"/>
      <c r="G161" s="395" t="s">
        <v>28</v>
      </c>
      <c r="H161" s="401">
        <v>150000</v>
      </c>
      <c r="I161" s="398" t="s">
        <v>30</v>
      </c>
      <c r="L161" s="397"/>
    </row>
    <row r="162" spans="1:12" s="63" customFormat="1" ht="24" customHeight="1">
      <c r="A162" s="588" t="s">
        <v>1579</v>
      </c>
      <c r="F162" s="397"/>
      <c r="H162" s="397"/>
    </row>
    <row r="163" spans="1:12" s="63" customFormat="1" ht="23.25" customHeight="1">
      <c r="A163" s="63" t="s">
        <v>1580</v>
      </c>
      <c r="F163" s="397"/>
      <c r="H163" s="397"/>
    </row>
    <row r="164" spans="1:12" s="63" customFormat="1" ht="23.25" customHeight="1">
      <c r="A164" s="63" t="s">
        <v>1581</v>
      </c>
      <c r="F164" s="397"/>
      <c r="H164" s="397"/>
    </row>
    <row r="165" spans="1:12" s="63" customFormat="1" ht="23.25" customHeight="1">
      <c r="B165" s="63" t="s">
        <v>873</v>
      </c>
      <c r="F165" s="397"/>
      <c r="H165" s="397"/>
    </row>
    <row r="166" spans="1:12" s="63" customFormat="1" ht="23.25" customHeight="1">
      <c r="B166" s="63" t="s">
        <v>874</v>
      </c>
      <c r="F166" s="397"/>
      <c r="H166" s="397"/>
    </row>
    <row r="167" spans="1:12" s="404" customFormat="1" ht="21" customHeight="1">
      <c r="A167" s="590" t="s">
        <v>1582</v>
      </c>
      <c r="E167" s="405"/>
      <c r="F167" s="401"/>
      <c r="H167" s="401"/>
    </row>
    <row r="168" spans="1:12" s="418" customFormat="1" ht="24" customHeight="1">
      <c r="A168" s="63"/>
      <c r="B168" s="63" t="s">
        <v>1526</v>
      </c>
      <c r="C168" s="63"/>
      <c r="D168" s="63"/>
      <c r="E168" s="405"/>
      <c r="F168" s="401"/>
      <c r="G168" s="404"/>
      <c r="H168" s="397"/>
      <c r="I168" s="63"/>
    </row>
    <row r="169" spans="1:12" s="63" customFormat="1" ht="23.25" customHeight="1">
      <c r="B169" s="63" t="s">
        <v>846</v>
      </c>
      <c r="E169" s="410"/>
      <c r="F169" s="397"/>
      <c r="H169" s="397"/>
    </row>
    <row r="170" spans="1:12" s="63" customFormat="1" ht="19.5" customHeight="1">
      <c r="B170" s="520" t="s">
        <v>1583</v>
      </c>
      <c r="F170" s="397"/>
      <c r="H170" s="397"/>
    </row>
    <row r="171" spans="1:12" s="63" customFormat="1" ht="23.25" customHeight="1">
      <c r="A171" s="63" t="s">
        <v>1513</v>
      </c>
      <c r="F171" s="397"/>
      <c r="H171" s="397"/>
    </row>
    <row r="172" spans="1:12" s="63" customFormat="1" ht="23.25" customHeight="1">
      <c r="B172" s="63" t="s">
        <v>1584</v>
      </c>
      <c r="F172" s="397"/>
      <c r="H172" s="397"/>
    </row>
    <row r="173" spans="1:12" s="63" customFormat="1" ht="23.25" customHeight="1">
      <c r="A173" s="63" t="s">
        <v>1585</v>
      </c>
      <c r="F173" s="397"/>
      <c r="H173" s="397"/>
    </row>
    <row r="174" spans="1:12" s="63" customFormat="1" ht="21" customHeight="1">
      <c r="B174" s="520" t="s">
        <v>1586</v>
      </c>
      <c r="F174" s="397"/>
      <c r="H174" s="397"/>
    </row>
    <row r="175" spans="1:12" s="63" customFormat="1" ht="23.25" customHeight="1">
      <c r="A175" s="63" t="s">
        <v>1587</v>
      </c>
      <c r="F175" s="397"/>
      <c r="H175" s="397"/>
    </row>
    <row r="176" spans="1:12" s="63" customFormat="1" ht="23.25" customHeight="1">
      <c r="B176" s="63" t="s">
        <v>1588</v>
      </c>
      <c r="F176" s="397"/>
      <c r="H176" s="397"/>
    </row>
    <row r="177" spans="1:12" s="63" customFormat="1" ht="23.25" customHeight="1">
      <c r="A177" s="63" t="s">
        <v>1515</v>
      </c>
      <c r="F177" s="397"/>
      <c r="H177" s="397"/>
    </row>
    <row r="178" spans="1:12" s="63" customFormat="1" ht="18.75" customHeight="1">
      <c r="A178" s="593" t="s">
        <v>875</v>
      </c>
      <c r="F178" s="397"/>
      <c r="H178" s="397"/>
    </row>
    <row r="179" spans="1:12" s="63" customFormat="1" ht="18.75" customHeight="1">
      <c r="A179" s="593"/>
      <c r="F179" s="397"/>
      <c r="H179" s="397"/>
    </row>
    <row r="180" spans="1:12" s="63" customFormat="1" ht="18.75" customHeight="1">
      <c r="A180" s="593"/>
      <c r="F180" s="397"/>
      <c r="H180" s="397"/>
    </row>
    <row r="181" spans="1:12" s="63" customFormat="1" ht="18.75" customHeight="1">
      <c r="A181" s="593"/>
      <c r="F181" s="397"/>
      <c r="H181" s="397"/>
    </row>
    <row r="182" spans="1:12" s="63" customFormat="1" ht="18.75" customHeight="1">
      <c r="A182" s="593"/>
      <c r="F182" s="397"/>
      <c r="H182" s="397"/>
    </row>
    <row r="183" spans="1:12" s="63" customFormat="1" ht="18.75" customHeight="1">
      <c r="A183" s="593"/>
      <c r="F183" s="397"/>
      <c r="H183" s="397"/>
    </row>
    <row r="184" spans="1:12" s="400" customFormat="1" ht="21.75">
      <c r="A184" s="400" t="s">
        <v>20</v>
      </c>
      <c r="G184" s="395" t="s">
        <v>1</v>
      </c>
      <c r="H184" s="401">
        <f>SUM(H185,H210,H233,H254,H276,H299,H320,H340,H354,H382)</f>
        <v>330000</v>
      </c>
      <c r="I184" s="398" t="s">
        <v>30</v>
      </c>
      <c r="L184" s="401"/>
    </row>
    <row r="185" spans="1:12" s="396" customFormat="1">
      <c r="A185" s="400" t="s">
        <v>292</v>
      </c>
      <c r="B185" s="400"/>
      <c r="C185" s="400"/>
      <c r="D185" s="400"/>
      <c r="E185" s="400"/>
      <c r="F185" s="400"/>
      <c r="G185" s="395" t="s">
        <v>28</v>
      </c>
      <c r="H185" s="401">
        <v>10000</v>
      </c>
      <c r="I185" s="398" t="s">
        <v>30</v>
      </c>
      <c r="L185" s="397"/>
    </row>
    <row r="186" spans="1:12" s="396" customFormat="1">
      <c r="A186" s="396" t="s">
        <v>876</v>
      </c>
      <c r="G186" s="406"/>
      <c r="H186" s="397"/>
      <c r="I186" s="402"/>
      <c r="L186" s="397"/>
    </row>
    <row r="187" spans="1:12" s="396" customFormat="1">
      <c r="A187" s="693" t="s">
        <v>1589</v>
      </c>
      <c r="G187" s="406"/>
      <c r="H187" s="397"/>
      <c r="I187" s="402"/>
      <c r="L187" s="397"/>
    </row>
    <row r="188" spans="1:12" s="396" customFormat="1" ht="21" customHeight="1">
      <c r="B188" s="699" t="s">
        <v>877</v>
      </c>
      <c r="G188" s="406"/>
      <c r="H188" s="397"/>
      <c r="I188" s="402"/>
      <c r="L188" s="397"/>
    </row>
    <row r="189" spans="1:12" s="396" customFormat="1">
      <c r="B189" s="699" t="s">
        <v>878</v>
      </c>
      <c r="G189" s="406"/>
      <c r="H189" s="397"/>
      <c r="I189" s="402"/>
      <c r="L189" s="397"/>
    </row>
    <row r="190" spans="1:12" s="396" customFormat="1">
      <c r="B190" s="699" t="s">
        <v>879</v>
      </c>
      <c r="G190" s="406"/>
      <c r="H190" s="397"/>
      <c r="I190" s="402"/>
      <c r="L190" s="397"/>
    </row>
    <row r="191" spans="1:12" s="63" customFormat="1" ht="24.75" customHeight="1">
      <c r="A191" s="572" t="s">
        <v>1590</v>
      </c>
      <c r="F191" s="397"/>
      <c r="H191" s="397"/>
    </row>
    <row r="192" spans="1:12" s="63" customFormat="1" ht="24.75" customHeight="1">
      <c r="A192" s="572"/>
      <c r="B192" s="404" t="s">
        <v>1591</v>
      </c>
      <c r="C192" s="404"/>
      <c r="D192" s="404"/>
      <c r="F192" s="397"/>
      <c r="H192" s="397"/>
    </row>
    <row r="193" spans="1:8" s="63" customFormat="1" ht="24.75" customHeight="1">
      <c r="A193" s="572"/>
      <c r="B193" s="63" t="s">
        <v>1592</v>
      </c>
      <c r="F193" s="397"/>
      <c r="H193" s="397"/>
    </row>
    <row r="194" spans="1:8" s="63" customFormat="1" ht="24.75" customHeight="1">
      <c r="A194" s="572" t="s">
        <v>1593</v>
      </c>
      <c r="F194" s="397"/>
      <c r="H194" s="397"/>
    </row>
    <row r="195" spans="1:8" s="63" customFormat="1" ht="24.75" customHeight="1">
      <c r="A195" s="572" t="s">
        <v>1594</v>
      </c>
      <c r="F195" s="397"/>
      <c r="H195" s="397"/>
    </row>
    <row r="196" spans="1:8" s="63" customFormat="1" ht="24.75" customHeight="1">
      <c r="A196" s="572" t="s">
        <v>1595</v>
      </c>
      <c r="F196" s="397"/>
      <c r="H196" s="397"/>
    </row>
    <row r="197" spans="1:8" s="63" customFormat="1" ht="24.75" customHeight="1">
      <c r="A197" s="572" t="s">
        <v>1596</v>
      </c>
      <c r="F197" s="397"/>
      <c r="H197" s="397"/>
    </row>
    <row r="198" spans="1:8" s="63" customFormat="1" ht="24.75" customHeight="1">
      <c r="A198" s="572" t="s">
        <v>1597</v>
      </c>
      <c r="F198" s="397"/>
      <c r="H198" s="397"/>
    </row>
    <row r="199" spans="1:8" s="63" customFormat="1" ht="24.75" customHeight="1">
      <c r="A199" s="572"/>
      <c r="B199" s="404" t="s">
        <v>1598</v>
      </c>
      <c r="F199" s="397"/>
      <c r="H199" s="397"/>
    </row>
    <row r="200" spans="1:8" s="63" customFormat="1" ht="24.75" customHeight="1">
      <c r="A200" s="572"/>
      <c r="B200" s="63" t="s">
        <v>1599</v>
      </c>
      <c r="F200" s="397"/>
      <c r="H200" s="397"/>
    </row>
    <row r="201" spans="1:8" s="63" customFormat="1" ht="24.75" customHeight="1">
      <c r="A201" s="572" t="s">
        <v>1600</v>
      </c>
      <c r="F201" s="397"/>
      <c r="H201" s="397"/>
    </row>
    <row r="202" spans="1:8" s="63" customFormat="1" ht="24.75" customHeight="1">
      <c r="A202" s="572" t="s">
        <v>1601</v>
      </c>
      <c r="F202" s="397"/>
      <c r="H202" s="397"/>
    </row>
    <row r="203" spans="1:8" s="63" customFormat="1" ht="24.75" customHeight="1">
      <c r="A203" s="572" t="s">
        <v>1602</v>
      </c>
      <c r="F203" s="397"/>
      <c r="H203" s="397"/>
    </row>
    <row r="204" spans="1:8" s="63" customFormat="1" ht="24.75" customHeight="1">
      <c r="A204" s="572" t="s">
        <v>1603</v>
      </c>
      <c r="F204" s="397"/>
      <c r="H204" s="397"/>
    </row>
    <row r="205" spans="1:8" s="63" customFormat="1" ht="21" customHeight="1">
      <c r="A205" s="589" t="s">
        <v>1604</v>
      </c>
      <c r="E205" s="410"/>
      <c r="F205" s="397"/>
      <c r="H205" s="397"/>
    </row>
    <row r="206" spans="1:8" s="63" customFormat="1" ht="21" customHeight="1">
      <c r="A206" s="589"/>
      <c r="B206" s="589" t="s">
        <v>1022</v>
      </c>
      <c r="F206" s="397"/>
      <c r="H206" s="397"/>
    </row>
    <row r="207" spans="1:8" s="63" customFormat="1" ht="21.75" customHeight="1">
      <c r="A207" s="589" t="s">
        <v>1023</v>
      </c>
      <c r="F207" s="397"/>
      <c r="H207" s="397"/>
    </row>
    <row r="208" spans="1:8" s="63" customFormat="1" ht="23.25" customHeight="1">
      <c r="A208" s="589"/>
      <c r="B208" s="589" t="s">
        <v>881</v>
      </c>
      <c r="F208" s="397"/>
      <c r="H208" s="397"/>
    </row>
    <row r="209" spans="1:12" s="63" customFormat="1" ht="23.25" customHeight="1">
      <c r="A209" s="602" t="s">
        <v>882</v>
      </c>
      <c r="F209" s="397"/>
      <c r="H209" s="397"/>
    </row>
    <row r="210" spans="1:12" s="396" customFormat="1" ht="23.25" customHeight="1">
      <c r="A210" s="400" t="s">
        <v>293</v>
      </c>
      <c r="B210" s="400"/>
      <c r="C210" s="400"/>
      <c r="D210" s="400"/>
      <c r="G210" s="395" t="s">
        <v>28</v>
      </c>
      <c r="H210" s="401">
        <v>100000</v>
      </c>
      <c r="I210" s="398" t="s">
        <v>30</v>
      </c>
      <c r="L210" s="397"/>
    </row>
    <row r="211" spans="1:12" s="63" customFormat="1" ht="24.75" customHeight="1">
      <c r="A211" s="63" t="s">
        <v>883</v>
      </c>
      <c r="F211" s="397"/>
      <c r="H211" s="397"/>
    </row>
    <row r="212" spans="1:12" s="63" customFormat="1" ht="24.75" customHeight="1">
      <c r="A212" s="63" t="s">
        <v>1605</v>
      </c>
      <c r="F212" s="397"/>
      <c r="H212" s="397"/>
    </row>
    <row r="213" spans="1:12" s="396" customFormat="1" ht="19.5" customHeight="1">
      <c r="B213" s="598" t="s">
        <v>877</v>
      </c>
      <c r="G213" s="406"/>
      <c r="H213" s="397"/>
      <c r="I213" s="402"/>
      <c r="L213" s="397"/>
    </row>
    <row r="214" spans="1:12" s="396" customFormat="1">
      <c r="B214" s="598" t="s">
        <v>878</v>
      </c>
      <c r="G214" s="406"/>
      <c r="H214" s="397"/>
      <c r="I214" s="402"/>
      <c r="L214" s="397"/>
    </row>
    <row r="215" spans="1:12" s="396" customFormat="1">
      <c r="B215" s="598" t="s">
        <v>879</v>
      </c>
      <c r="G215" s="406"/>
      <c r="H215" s="397"/>
      <c r="I215" s="402"/>
      <c r="L215" s="397"/>
    </row>
    <row r="216" spans="1:12" s="63" customFormat="1" ht="24.75" customHeight="1">
      <c r="A216" s="572"/>
      <c r="B216" s="404" t="s">
        <v>1591</v>
      </c>
      <c r="C216" s="404"/>
      <c r="D216" s="404"/>
      <c r="F216" s="397"/>
      <c r="H216" s="397"/>
    </row>
    <row r="217" spans="1:12" s="63" customFormat="1" ht="24.75" customHeight="1">
      <c r="A217" s="572"/>
      <c r="B217" s="63" t="s">
        <v>1592</v>
      </c>
      <c r="F217" s="397"/>
      <c r="H217" s="397"/>
    </row>
    <row r="218" spans="1:12" s="423" customFormat="1">
      <c r="A218" s="423" t="s">
        <v>1606</v>
      </c>
      <c r="B218" s="690"/>
      <c r="G218" s="688"/>
      <c r="H218" s="689"/>
      <c r="I218" s="890"/>
      <c r="L218" s="689"/>
    </row>
    <row r="219" spans="1:12" s="423" customFormat="1">
      <c r="A219" s="423" t="s">
        <v>1607</v>
      </c>
      <c r="B219" s="690"/>
      <c r="G219" s="688"/>
      <c r="H219" s="689"/>
      <c r="I219" s="890"/>
      <c r="L219" s="689"/>
    </row>
    <row r="220" spans="1:12" s="63" customFormat="1" ht="24.75" customHeight="1">
      <c r="A220" s="572"/>
      <c r="B220" s="404" t="s">
        <v>1598</v>
      </c>
      <c r="C220" s="404"/>
      <c r="D220" s="404"/>
      <c r="F220" s="397"/>
      <c r="H220" s="397"/>
    </row>
    <row r="221" spans="1:12" s="63" customFormat="1" ht="24.75" customHeight="1">
      <c r="A221" s="572"/>
      <c r="B221" s="63" t="s">
        <v>1599</v>
      </c>
      <c r="F221" s="397"/>
      <c r="H221" s="397"/>
    </row>
    <row r="222" spans="1:12" s="423" customFormat="1">
      <c r="A222" s="423" t="s">
        <v>1608</v>
      </c>
      <c r="B222" s="690"/>
      <c r="G222" s="688"/>
      <c r="H222" s="689"/>
      <c r="I222" s="890"/>
      <c r="L222" s="689"/>
    </row>
    <row r="223" spans="1:12" s="423" customFormat="1">
      <c r="A223" s="423" t="s">
        <v>1609</v>
      </c>
      <c r="B223" s="690"/>
      <c r="G223" s="688"/>
      <c r="H223" s="689"/>
      <c r="I223" s="890"/>
      <c r="L223" s="689"/>
    </row>
    <row r="224" spans="1:12" s="396" customFormat="1">
      <c r="A224" s="396" t="s">
        <v>1610</v>
      </c>
      <c r="B224" s="598"/>
      <c r="G224" s="406"/>
      <c r="H224" s="397"/>
      <c r="I224" s="402"/>
      <c r="L224" s="397"/>
    </row>
    <row r="225" spans="1:12" s="400" customFormat="1" ht="21.75">
      <c r="B225" s="591" t="s">
        <v>1611</v>
      </c>
      <c r="G225" s="894"/>
      <c r="H225" s="401"/>
      <c r="I225" s="398"/>
      <c r="L225" s="401"/>
    </row>
    <row r="226" spans="1:12" s="423" customFormat="1">
      <c r="B226" s="690" t="s">
        <v>1612</v>
      </c>
      <c r="G226" s="688"/>
      <c r="H226" s="689"/>
      <c r="I226" s="890"/>
      <c r="L226" s="689"/>
    </row>
    <row r="227" spans="1:12" s="423" customFormat="1">
      <c r="A227" s="423" t="s">
        <v>1613</v>
      </c>
      <c r="B227" s="690"/>
      <c r="G227" s="688"/>
      <c r="H227" s="689"/>
      <c r="I227" s="890"/>
      <c r="L227" s="689"/>
    </row>
    <row r="228" spans="1:12" s="63" customFormat="1" ht="21" customHeight="1">
      <c r="A228" s="589" t="s">
        <v>1604</v>
      </c>
      <c r="E228" s="410"/>
      <c r="F228" s="397"/>
      <c r="H228" s="397"/>
    </row>
    <row r="229" spans="1:12" s="63" customFormat="1" ht="21" customHeight="1">
      <c r="A229" s="589"/>
      <c r="B229" s="589" t="s">
        <v>1022</v>
      </c>
      <c r="F229" s="397"/>
      <c r="H229" s="397"/>
    </row>
    <row r="230" spans="1:12" s="63" customFormat="1" ht="21.75" customHeight="1">
      <c r="A230" s="589" t="s">
        <v>1023</v>
      </c>
      <c r="F230" s="397"/>
      <c r="H230" s="397"/>
    </row>
    <row r="231" spans="1:12" s="63" customFormat="1" ht="23.25" customHeight="1">
      <c r="A231" s="589"/>
      <c r="B231" s="589" t="s">
        <v>881</v>
      </c>
      <c r="F231" s="397"/>
      <c r="H231" s="397"/>
    </row>
    <row r="232" spans="1:12" s="63" customFormat="1" ht="23.25" customHeight="1">
      <c r="A232" s="602" t="s">
        <v>882</v>
      </c>
      <c r="F232" s="397"/>
      <c r="H232" s="397"/>
    </row>
    <row r="233" spans="1:12" s="63" customFormat="1" ht="21" customHeight="1">
      <c r="A233" s="590" t="s">
        <v>304</v>
      </c>
      <c r="B233" s="404"/>
      <c r="C233" s="404"/>
      <c r="D233" s="404"/>
      <c r="F233" s="397"/>
      <c r="G233" s="395" t="s">
        <v>28</v>
      </c>
      <c r="H233" s="401">
        <v>5000</v>
      </c>
      <c r="I233" s="398" t="s">
        <v>30</v>
      </c>
    </row>
    <row r="234" spans="1:12" s="63" customFormat="1" ht="24.75" customHeight="1">
      <c r="A234" s="63" t="s">
        <v>884</v>
      </c>
      <c r="F234" s="397"/>
      <c r="H234" s="397"/>
    </row>
    <row r="235" spans="1:12" s="63" customFormat="1" ht="24.75" customHeight="1">
      <c r="A235" s="63" t="s">
        <v>1614</v>
      </c>
      <c r="F235" s="397"/>
      <c r="H235" s="397"/>
    </row>
    <row r="236" spans="1:12" s="396" customFormat="1">
      <c r="B236" s="396" t="s">
        <v>877</v>
      </c>
      <c r="G236" s="406"/>
      <c r="H236" s="397"/>
      <c r="I236" s="402"/>
      <c r="L236" s="397"/>
    </row>
    <row r="237" spans="1:12" s="396" customFormat="1">
      <c r="B237" s="396" t="s">
        <v>878</v>
      </c>
      <c r="G237" s="406"/>
      <c r="H237" s="397"/>
      <c r="I237" s="402"/>
      <c r="L237" s="397"/>
    </row>
    <row r="238" spans="1:12" s="396" customFormat="1">
      <c r="B238" s="396" t="s">
        <v>879</v>
      </c>
      <c r="G238" s="406"/>
      <c r="H238" s="397"/>
      <c r="I238" s="402"/>
      <c r="L238" s="397"/>
    </row>
    <row r="239" spans="1:12" s="396" customFormat="1">
      <c r="A239" s="396" t="s">
        <v>1615</v>
      </c>
      <c r="G239" s="406"/>
      <c r="H239" s="397"/>
      <c r="I239" s="402"/>
      <c r="L239" s="397"/>
    </row>
    <row r="240" spans="1:12" s="63" customFormat="1" ht="24.75" customHeight="1">
      <c r="A240" s="572"/>
      <c r="B240" s="404" t="s">
        <v>1591</v>
      </c>
      <c r="C240" s="404"/>
      <c r="D240" s="404"/>
      <c r="F240" s="397"/>
      <c r="H240" s="397"/>
    </row>
    <row r="241" spans="1:12" s="520" customFormat="1" ht="22.5" customHeight="1">
      <c r="B241" s="520" t="s">
        <v>1592</v>
      </c>
      <c r="F241" s="522"/>
      <c r="H241" s="522"/>
    </row>
    <row r="242" spans="1:12" s="762" customFormat="1" ht="21" customHeight="1">
      <c r="A242" s="762" t="s">
        <v>1616</v>
      </c>
      <c r="G242" s="961"/>
      <c r="H242" s="764"/>
      <c r="I242" s="957"/>
      <c r="L242" s="764"/>
    </row>
    <row r="243" spans="1:12" s="762" customFormat="1" ht="21" customHeight="1">
      <c r="A243" s="762" t="s">
        <v>1617</v>
      </c>
      <c r="G243" s="961"/>
      <c r="H243" s="764"/>
      <c r="I243" s="957"/>
      <c r="L243" s="764"/>
    </row>
    <row r="244" spans="1:12" s="699" customFormat="1" ht="21" customHeight="1">
      <c r="A244" s="699" t="s">
        <v>1618</v>
      </c>
      <c r="G244" s="850"/>
      <c r="H244" s="522"/>
      <c r="I244" s="693"/>
      <c r="L244" s="522"/>
    </row>
    <row r="245" spans="1:12" s="63" customFormat="1" ht="22.5" customHeight="1">
      <c r="A245" s="572"/>
      <c r="B245" s="571" t="s">
        <v>1598</v>
      </c>
      <c r="C245" s="404"/>
      <c r="D245" s="404"/>
      <c r="F245" s="397"/>
      <c r="H245" s="397"/>
    </row>
    <row r="246" spans="1:12" s="63" customFormat="1" ht="21" customHeight="1">
      <c r="A246" s="572"/>
      <c r="B246" s="520" t="s">
        <v>1599</v>
      </c>
      <c r="F246" s="397"/>
      <c r="H246" s="397"/>
    </row>
    <row r="247" spans="1:12" s="423" customFormat="1" ht="21" customHeight="1">
      <c r="A247" s="762" t="s">
        <v>1619</v>
      </c>
      <c r="B247" s="690"/>
      <c r="G247" s="688"/>
      <c r="H247" s="689"/>
      <c r="I247" s="890"/>
      <c r="L247" s="689"/>
    </row>
    <row r="248" spans="1:12" s="423" customFormat="1" ht="20.25" customHeight="1">
      <c r="A248" s="762" t="s">
        <v>1620</v>
      </c>
      <c r="B248" s="690"/>
      <c r="G248" s="688"/>
      <c r="H248" s="689"/>
      <c r="I248" s="890"/>
      <c r="L248" s="689"/>
    </row>
    <row r="249" spans="1:12" s="63" customFormat="1" ht="24.75" customHeight="1">
      <c r="A249" s="429" t="s">
        <v>1630</v>
      </c>
      <c r="F249" s="397"/>
      <c r="H249" s="397"/>
    </row>
    <row r="250" spans="1:12" s="63" customFormat="1" ht="21" customHeight="1">
      <c r="A250" s="589"/>
      <c r="B250" s="589" t="s">
        <v>1022</v>
      </c>
      <c r="F250" s="397"/>
      <c r="H250" s="397"/>
    </row>
    <row r="251" spans="1:12" s="63" customFormat="1" ht="21.75" customHeight="1">
      <c r="A251" s="589" t="s">
        <v>1023</v>
      </c>
      <c r="F251" s="397"/>
      <c r="H251" s="397"/>
    </row>
    <row r="252" spans="1:12" s="63" customFormat="1" ht="23.25" customHeight="1">
      <c r="A252" s="589"/>
      <c r="B252" s="63" t="s">
        <v>881</v>
      </c>
      <c r="F252" s="397"/>
      <c r="H252" s="397"/>
    </row>
    <row r="253" spans="1:12" s="63" customFormat="1" ht="23.25" customHeight="1">
      <c r="A253" s="602" t="s">
        <v>882</v>
      </c>
      <c r="F253" s="397"/>
      <c r="H253" s="397"/>
    </row>
    <row r="254" spans="1:12" s="400" customFormat="1" ht="21" customHeight="1">
      <c r="A254" s="400" t="s">
        <v>295</v>
      </c>
      <c r="G254" s="395" t="s">
        <v>28</v>
      </c>
      <c r="H254" s="401">
        <v>50000</v>
      </c>
      <c r="I254" s="398" t="s">
        <v>30</v>
      </c>
      <c r="L254" s="401"/>
    </row>
    <row r="255" spans="1:12" s="63" customFormat="1" ht="24.75" customHeight="1">
      <c r="A255" s="63" t="s">
        <v>1190</v>
      </c>
      <c r="F255" s="397"/>
      <c r="H255" s="397"/>
    </row>
    <row r="256" spans="1:12" s="63" customFormat="1" ht="24.75" customHeight="1">
      <c r="A256" s="63" t="s">
        <v>1621</v>
      </c>
      <c r="F256" s="397"/>
      <c r="H256" s="397"/>
    </row>
    <row r="257" spans="1:12" s="396" customFormat="1">
      <c r="B257" s="396" t="s">
        <v>877</v>
      </c>
      <c r="G257" s="406"/>
      <c r="H257" s="397"/>
      <c r="I257" s="402"/>
      <c r="L257" s="397"/>
    </row>
    <row r="258" spans="1:12" s="396" customFormat="1">
      <c r="B258" s="396" t="s">
        <v>878</v>
      </c>
      <c r="G258" s="406"/>
      <c r="H258" s="397"/>
      <c r="I258" s="402"/>
      <c r="L258" s="397"/>
    </row>
    <row r="259" spans="1:12" s="396" customFormat="1">
      <c r="B259" s="396" t="s">
        <v>879</v>
      </c>
      <c r="G259" s="406"/>
      <c r="H259" s="397"/>
      <c r="I259" s="402"/>
      <c r="L259" s="397"/>
    </row>
    <row r="260" spans="1:12" s="396" customFormat="1">
      <c r="A260" s="396" t="s">
        <v>1622</v>
      </c>
      <c r="G260" s="406"/>
      <c r="H260" s="397"/>
      <c r="I260" s="402"/>
      <c r="L260" s="397"/>
    </row>
    <row r="261" spans="1:12" s="63" customFormat="1" ht="24.75" customHeight="1">
      <c r="A261" s="572"/>
      <c r="B261" s="404" t="s">
        <v>1591</v>
      </c>
      <c r="C261" s="404"/>
      <c r="D261" s="404"/>
      <c r="F261" s="397"/>
      <c r="H261" s="397"/>
    </row>
    <row r="262" spans="1:12" s="63" customFormat="1" ht="24.75" customHeight="1">
      <c r="A262" s="572"/>
      <c r="B262" s="63" t="s">
        <v>1592</v>
      </c>
      <c r="F262" s="397"/>
      <c r="H262" s="397"/>
    </row>
    <row r="263" spans="1:12" s="423" customFormat="1">
      <c r="A263" s="423" t="s">
        <v>1623</v>
      </c>
      <c r="B263" s="690"/>
      <c r="G263" s="688"/>
      <c r="H263" s="689"/>
      <c r="I263" s="890"/>
      <c r="L263" s="689"/>
    </row>
    <row r="264" spans="1:12" s="396" customFormat="1">
      <c r="A264" s="396" t="s">
        <v>1624</v>
      </c>
      <c r="G264" s="406"/>
      <c r="H264" s="397"/>
      <c r="I264" s="402"/>
      <c r="L264" s="397"/>
    </row>
    <row r="265" spans="1:12" s="63" customFormat="1" ht="24.75" customHeight="1">
      <c r="A265" s="572"/>
      <c r="B265" s="404" t="s">
        <v>1598</v>
      </c>
      <c r="C265" s="404"/>
      <c r="D265" s="404"/>
      <c r="F265" s="397"/>
      <c r="H265" s="397"/>
    </row>
    <row r="266" spans="1:12" s="63" customFormat="1" ht="24.75" customHeight="1">
      <c r="A266" s="572"/>
      <c r="B266" s="63" t="s">
        <v>1625</v>
      </c>
      <c r="F266" s="397"/>
      <c r="H266" s="397"/>
    </row>
    <row r="267" spans="1:12" s="423" customFormat="1">
      <c r="A267" s="423" t="s">
        <v>1626</v>
      </c>
      <c r="B267" s="690"/>
      <c r="G267" s="688"/>
      <c r="H267" s="689"/>
      <c r="I267" s="890"/>
      <c r="L267" s="689"/>
    </row>
    <row r="268" spans="1:12" s="422" customFormat="1" ht="21.75">
      <c r="B268" s="600" t="s">
        <v>1627</v>
      </c>
      <c r="G268" s="872"/>
      <c r="H268" s="876"/>
      <c r="I268" s="879"/>
      <c r="L268" s="876"/>
    </row>
    <row r="269" spans="1:12" s="423" customFormat="1">
      <c r="B269" s="690" t="s">
        <v>1628</v>
      </c>
      <c r="G269" s="688"/>
      <c r="H269" s="689"/>
      <c r="I269" s="890"/>
      <c r="L269" s="689"/>
    </row>
    <row r="270" spans="1:12" s="423" customFormat="1">
      <c r="A270" s="423" t="s">
        <v>1629</v>
      </c>
      <c r="B270" s="690"/>
      <c r="G270" s="688"/>
      <c r="H270" s="689"/>
      <c r="I270" s="890"/>
      <c r="L270" s="689"/>
    </row>
    <row r="271" spans="1:12" s="63" customFormat="1" ht="24.75" customHeight="1">
      <c r="A271" s="572" t="s">
        <v>1630</v>
      </c>
      <c r="F271" s="397"/>
      <c r="H271" s="397"/>
    </row>
    <row r="272" spans="1:12" s="63" customFormat="1" ht="21" customHeight="1">
      <c r="A272" s="589"/>
      <c r="B272" s="589" t="s">
        <v>1022</v>
      </c>
      <c r="F272" s="397"/>
      <c r="H272" s="397"/>
    </row>
    <row r="273" spans="1:12" s="63" customFormat="1" ht="21.75" customHeight="1">
      <c r="A273" s="589" t="s">
        <v>1023</v>
      </c>
      <c r="F273" s="397"/>
      <c r="H273" s="397"/>
    </row>
    <row r="274" spans="1:12" s="63" customFormat="1" ht="23.25" customHeight="1">
      <c r="A274" s="589"/>
      <c r="B274" s="63" t="s">
        <v>881</v>
      </c>
      <c r="F274" s="397"/>
      <c r="H274" s="397"/>
    </row>
    <row r="275" spans="1:12" s="63" customFormat="1" ht="23.25" customHeight="1">
      <c r="A275" s="602" t="s">
        <v>882</v>
      </c>
      <c r="F275" s="397"/>
      <c r="H275" s="397"/>
    </row>
    <row r="276" spans="1:12" s="400" customFormat="1" ht="23.25" customHeight="1">
      <c r="A276" s="400" t="s">
        <v>296</v>
      </c>
      <c r="G276" s="395" t="s">
        <v>28</v>
      </c>
      <c r="H276" s="401">
        <v>10000</v>
      </c>
      <c r="I276" s="398" t="s">
        <v>30</v>
      </c>
      <c r="L276" s="401"/>
    </row>
    <row r="277" spans="1:12" s="63" customFormat="1" ht="24.75" customHeight="1">
      <c r="A277" s="63" t="s">
        <v>885</v>
      </c>
      <c r="F277" s="397"/>
      <c r="H277" s="397"/>
    </row>
    <row r="278" spans="1:12" s="63" customFormat="1" ht="24.75" customHeight="1">
      <c r="A278" s="63" t="s">
        <v>1631</v>
      </c>
      <c r="F278" s="397"/>
      <c r="H278" s="397"/>
    </row>
    <row r="279" spans="1:12" s="396" customFormat="1">
      <c r="B279" s="396" t="s">
        <v>877</v>
      </c>
      <c r="G279" s="406"/>
      <c r="H279" s="397"/>
      <c r="I279" s="402"/>
      <c r="L279" s="397"/>
    </row>
    <row r="280" spans="1:12" s="396" customFormat="1">
      <c r="B280" s="396" t="s">
        <v>878</v>
      </c>
      <c r="G280" s="406"/>
      <c r="H280" s="397"/>
      <c r="I280" s="402"/>
      <c r="L280" s="397"/>
    </row>
    <row r="281" spans="1:12" s="396" customFormat="1">
      <c r="B281" s="396" t="s">
        <v>879</v>
      </c>
      <c r="G281" s="406"/>
      <c r="H281" s="397"/>
      <c r="I281" s="402"/>
      <c r="L281" s="397"/>
    </row>
    <row r="282" spans="1:12" s="63" customFormat="1" ht="24.75" customHeight="1">
      <c r="A282" s="572"/>
      <c r="B282" s="404" t="s">
        <v>1591</v>
      </c>
      <c r="C282" s="404"/>
      <c r="D282" s="404"/>
      <c r="F282" s="397"/>
      <c r="H282" s="397"/>
    </row>
    <row r="283" spans="1:12" s="63" customFormat="1" ht="24.75" customHeight="1">
      <c r="A283" s="572"/>
      <c r="B283" s="63" t="s">
        <v>1592</v>
      </c>
      <c r="F283" s="397"/>
      <c r="H283" s="397"/>
    </row>
    <row r="284" spans="1:12" s="423" customFormat="1">
      <c r="A284" s="423" t="s">
        <v>1632</v>
      </c>
      <c r="B284" s="690"/>
      <c r="G284" s="688"/>
      <c r="H284" s="689"/>
      <c r="I284" s="890"/>
      <c r="L284" s="689"/>
    </row>
    <row r="285" spans="1:12" s="396" customFormat="1">
      <c r="A285" s="396" t="s">
        <v>2623</v>
      </c>
      <c r="G285" s="406"/>
      <c r="H285" s="397"/>
      <c r="I285" s="402"/>
      <c r="L285" s="397"/>
    </row>
    <row r="286" spans="1:12" s="63" customFormat="1" ht="24.75" customHeight="1">
      <c r="A286" s="572"/>
      <c r="B286" s="404" t="s">
        <v>1598</v>
      </c>
      <c r="C286" s="404"/>
      <c r="D286" s="404"/>
      <c r="F286" s="397"/>
      <c r="H286" s="397"/>
    </row>
    <row r="287" spans="1:12" s="63" customFormat="1" ht="24.75" customHeight="1">
      <c r="A287" s="572"/>
      <c r="B287" s="63" t="s">
        <v>1625</v>
      </c>
      <c r="F287" s="397"/>
      <c r="H287" s="397"/>
    </row>
    <row r="288" spans="1:12" s="423" customFormat="1">
      <c r="A288" s="423" t="s">
        <v>1634</v>
      </c>
      <c r="B288" s="690"/>
      <c r="G288" s="688"/>
      <c r="H288" s="689"/>
      <c r="I288" s="890"/>
      <c r="L288" s="689"/>
    </row>
    <row r="289" spans="1:12" s="422" customFormat="1" ht="21.75">
      <c r="B289" s="600" t="s">
        <v>1627</v>
      </c>
      <c r="G289" s="872"/>
      <c r="H289" s="876"/>
      <c r="I289" s="879"/>
      <c r="L289" s="876"/>
    </row>
    <row r="290" spans="1:12" s="423" customFormat="1">
      <c r="B290" s="690" t="s">
        <v>1628</v>
      </c>
      <c r="G290" s="688"/>
      <c r="H290" s="689"/>
      <c r="I290" s="890"/>
      <c r="L290" s="689"/>
    </row>
    <row r="291" spans="1:12" s="423" customFormat="1">
      <c r="A291" s="423" t="s">
        <v>1635</v>
      </c>
      <c r="B291" s="690"/>
      <c r="G291" s="688"/>
      <c r="H291" s="689"/>
      <c r="I291" s="890"/>
      <c r="L291" s="689"/>
    </row>
    <row r="292" spans="1:12" s="396" customFormat="1">
      <c r="A292" s="396" t="s">
        <v>1636</v>
      </c>
      <c r="G292" s="406"/>
      <c r="H292" s="397"/>
      <c r="I292" s="402"/>
      <c r="L292" s="397"/>
    </row>
    <row r="293" spans="1:12" s="396" customFormat="1">
      <c r="A293" s="396" t="s">
        <v>1637</v>
      </c>
      <c r="G293" s="406"/>
      <c r="H293" s="397"/>
      <c r="I293" s="402"/>
      <c r="L293" s="397"/>
    </row>
    <row r="294" spans="1:12" s="63" customFormat="1" ht="24.75" customHeight="1">
      <c r="A294" s="429" t="s">
        <v>1630</v>
      </c>
      <c r="F294" s="397"/>
      <c r="H294" s="397"/>
    </row>
    <row r="295" spans="1:12" s="63" customFormat="1" ht="21" customHeight="1">
      <c r="A295" s="589"/>
      <c r="B295" s="589" t="s">
        <v>1022</v>
      </c>
      <c r="F295" s="397"/>
      <c r="H295" s="397"/>
    </row>
    <row r="296" spans="1:12" s="63" customFormat="1" ht="21.75" customHeight="1">
      <c r="A296" s="589" t="s">
        <v>1023</v>
      </c>
      <c r="F296" s="397"/>
      <c r="H296" s="397"/>
    </row>
    <row r="297" spans="1:12" s="63" customFormat="1" ht="23.25" customHeight="1">
      <c r="A297" s="589"/>
      <c r="B297" s="63" t="s">
        <v>881</v>
      </c>
      <c r="F297" s="397"/>
      <c r="H297" s="397"/>
    </row>
    <row r="298" spans="1:12" s="63" customFormat="1" ht="23.25" customHeight="1">
      <c r="A298" s="602" t="s">
        <v>882</v>
      </c>
      <c r="F298" s="397"/>
      <c r="H298" s="397"/>
    </row>
    <row r="299" spans="1:12" s="400" customFormat="1" ht="23.25" customHeight="1">
      <c r="A299" s="400" t="s">
        <v>554</v>
      </c>
      <c r="G299" s="395" t="s">
        <v>28</v>
      </c>
      <c r="H299" s="401">
        <v>100000</v>
      </c>
      <c r="I299" s="398" t="s">
        <v>30</v>
      </c>
      <c r="L299" s="401"/>
    </row>
    <row r="300" spans="1:12" s="63" customFormat="1" ht="24.75" customHeight="1">
      <c r="A300" s="63" t="s">
        <v>887</v>
      </c>
      <c r="F300" s="397"/>
      <c r="H300" s="397"/>
    </row>
    <row r="301" spans="1:12" s="63" customFormat="1" ht="24.75" customHeight="1">
      <c r="A301" s="63" t="s">
        <v>1631</v>
      </c>
      <c r="F301" s="397"/>
      <c r="H301" s="397"/>
    </row>
    <row r="302" spans="1:12" s="396" customFormat="1">
      <c r="B302" s="396" t="s">
        <v>877</v>
      </c>
      <c r="G302" s="406"/>
      <c r="H302" s="397"/>
      <c r="I302" s="402"/>
      <c r="L302" s="397"/>
    </row>
    <row r="303" spans="1:12" s="396" customFormat="1">
      <c r="B303" s="396" t="s">
        <v>878</v>
      </c>
      <c r="G303" s="406"/>
      <c r="H303" s="397"/>
      <c r="I303" s="402"/>
      <c r="L303" s="397"/>
    </row>
    <row r="304" spans="1:12" s="396" customFormat="1">
      <c r="B304" s="396" t="s">
        <v>879</v>
      </c>
      <c r="G304" s="406"/>
      <c r="H304" s="397"/>
      <c r="I304" s="402"/>
      <c r="L304" s="397"/>
    </row>
    <row r="305" spans="1:12" s="396" customFormat="1">
      <c r="A305" s="396" t="s">
        <v>1638</v>
      </c>
      <c r="G305" s="406"/>
      <c r="H305" s="397"/>
      <c r="I305" s="402"/>
      <c r="L305" s="397"/>
    </row>
    <row r="306" spans="1:12" s="63" customFormat="1" ht="24.75" customHeight="1">
      <c r="A306" s="572"/>
      <c r="B306" s="404" t="s">
        <v>1639</v>
      </c>
      <c r="C306" s="404"/>
      <c r="D306" s="404"/>
      <c r="F306" s="397"/>
      <c r="H306" s="397"/>
    </row>
    <row r="307" spans="1:12" s="63" customFormat="1" ht="24.75" customHeight="1">
      <c r="A307" s="572"/>
      <c r="B307" s="63" t="s">
        <v>1625</v>
      </c>
      <c r="F307" s="397"/>
      <c r="H307" s="397"/>
    </row>
    <row r="308" spans="1:12" s="423" customFormat="1">
      <c r="A308" s="423" t="s">
        <v>1640</v>
      </c>
      <c r="B308" s="690"/>
      <c r="G308" s="688"/>
      <c r="H308" s="689"/>
      <c r="I308" s="890"/>
      <c r="L308" s="689"/>
    </row>
    <row r="309" spans="1:12" s="396" customFormat="1">
      <c r="A309" s="396" t="s">
        <v>1641</v>
      </c>
      <c r="G309" s="406"/>
      <c r="H309" s="397"/>
      <c r="I309" s="402"/>
      <c r="L309" s="397"/>
    </row>
    <row r="310" spans="1:12" s="63" customFormat="1" ht="24.75" customHeight="1">
      <c r="A310" s="429" t="s">
        <v>1630</v>
      </c>
      <c r="F310" s="397"/>
      <c r="H310" s="397"/>
    </row>
    <row r="311" spans="1:12" s="63" customFormat="1" ht="21" customHeight="1">
      <c r="A311" s="589"/>
      <c r="B311" s="589" t="s">
        <v>1022</v>
      </c>
      <c r="F311" s="397"/>
      <c r="H311" s="397"/>
    </row>
    <row r="312" spans="1:12" s="63" customFormat="1" ht="21.75" customHeight="1">
      <c r="A312" s="589" t="s">
        <v>1023</v>
      </c>
      <c r="F312" s="397"/>
      <c r="H312" s="397"/>
    </row>
    <row r="313" spans="1:12" s="63" customFormat="1" ht="21.75" customHeight="1">
      <c r="A313" s="589"/>
      <c r="F313" s="397"/>
      <c r="H313" s="397"/>
    </row>
    <row r="314" spans="1:12" s="63" customFormat="1" ht="23.25" customHeight="1">
      <c r="A314" s="589"/>
      <c r="B314" s="63" t="s">
        <v>881</v>
      </c>
      <c r="F314" s="397"/>
      <c r="H314" s="397"/>
    </row>
    <row r="315" spans="1:12" s="63" customFormat="1" ht="23.25" customHeight="1">
      <c r="A315" s="602" t="s">
        <v>882</v>
      </c>
      <c r="F315" s="397"/>
      <c r="H315" s="397"/>
    </row>
    <row r="316" spans="1:12" s="63" customFormat="1" ht="23.25" customHeight="1">
      <c r="A316" s="602"/>
      <c r="B316" s="63" t="s">
        <v>1514</v>
      </c>
      <c r="F316" s="397"/>
      <c r="H316" s="397"/>
    </row>
    <row r="317" spans="1:12" s="63" customFormat="1" ht="23.25" customHeight="1">
      <c r="A317" s="602" t="s">
        <v>1642</v>
      </c>
      <c r="F317" s="397"/>
      <c r="H317" s="397"/>
    </row>
    <row r="318" spans="1:12" s="63" customFormat="1" ht="23.25" customHeight="1">
      <c r="A318" s="602"/>
      <c r="F318" s="397"/>
      <c r="H318" s="397"/>
    </row>
    <row r="319" spans="1:12" s="63" customFormat="1" ht="23.25" customHeight="1">
      <c r="A319" s="602"/>
      <c r="F319" s="397"/>
      <c r="H319" s="397"/>
    </row>
    <row r="320" spans="1:12" s="400" customFormat="1" ht="23.25" customHeight="1">
      <c r="A320" s="400" t="s">
        <v>297</v>
      </c>
      <c r="G320" s="395" t="s">
        <v>28</v>
      </c>
      <c r="H320" s="401">
        <v>5000</v>
      </c>
      <c r="I320" s="398" t="s">
        <v>30</v>
      </c>
      <c r="L320" s="401"/>
    </row>
    <row r="321" spans="1:12" s="63" customFormat="1" ht="24.75" customHeight="1">
      <c r="A321" s="63" t="s">
        <v>888</v>
      </c>
      <c r="F321" s="397"/>
      <c r="H321" s="397"/>
    </row>
    <row r="322" spans="1:12" s="63" customFormat="1" ht="24.75" customHeight="1">
      <c r="A322" s="63" t="s">
        <v>1643</v>
      </c>
      <c r="F322" s="397"/>
      <c r="H322" s="397"/>
    </row>
    <row r="323" spans="1:12" s="396" customFormat="1">
      <c r="B323" s="396" t="s">
        <v>877</v>
      </c>
      <c r="G323" s="406"/>
      <c r="H323" s="397"/>
      <c r="I323" s="402"/>
      <c r="L323" s="397"/>
    </row>
    <row r="324" spans="1:12" s="396" customFormat="1">
      <c r="B324" s="396" t="s">
        <v>878</v>
      </c>
      <c r="G324" s="406"/>
      <c r="H324" s="397"/>
      <c r="I324" s="402"/>
      <c r="L324" s="397"/>
    </row>
    <row r="325" spans="1:12" s="396" customFormat="1">
      <c r="B325" s="396" t="s">
        <v>879</v>
      </c>
      <c r="G325" s="406"/>
      <c r="H325" s="397"/>
      <c r="I325" s="402"/>
      <c r="L325" s="397"/>
    </row>
    <row r="326" spans="1:12" s="396" customFormat="1">
      <c r="A326" s="396" t="s">
        <v>1644</v>
      </c>
      <c r="G326" s="406"/>
      <c r="H326" s="397"/>
      <c r="I326" s="402"/>
      <c r="L326" s="397"/>
    </row>
    <row r="327" spans="1:12" s="63" customFormat="1" ht="24.75" customHeight="1">
      <c r="A327" s="572"/>
      <c r="B327" s="404" t="s">
        <v>1591</v>
      </c>
      <c r="C327" s="404"/>
      <c r="D327" s="404"/>
      <c r="F327" s="397"/>
      <c r="H327" s="397"/>
    </row>
    <row r="328" spans="1:12" s="63" customFormat="1" ht="24.75" customHeight="1">
      <c r="A328" s="572"/>
      <c r="B328" s="63" t="s">
        <v>1592</v>
      </c>
      <c r="F328" s="397"/>
      <c r="H328" s="397"/>
    </row>
    <row r="329" spans="1:12" s="423" customFormat="1">
      <c r="A329" s="423" t="s">
        <v>1645</v>
      </c>
      <c r="B329" s="690"/>
      <c r="G329" s="688"/>
      <c r="H329" s="689"/>
      <c r="I329" s="890"/>
      <c r="L329" s="689"/>
    </row>
    <row r="330" spans="1:12" s="396" customFormat="1">
      <c r="A330" s="396" t="s">
        <v>1646</v>
      </c>
      <c r="G330" s="406"/>
      <c r="H330" s="397"/>
      <c r="I330" s="402"/>
      <c r="L330" s="397"/>
    </row>
    <row r="331" spans="1:12" s="63" customFormat="1" ht="24.75" customHeight="1">
      <c r="A331" s="572"/>
      <c r="B331" s="404" t="s">
        <v>1598</v>
      </c>
      <c r="C331" s="404"/>
      <c r="D331" s="404"/>
      <c r="F331" s="397"/>
      <c r="H331" s="397"/>
    </row>
    <row r="332" spans="1:12" s="63" customFormat="1" ht="24.75" customHeight="1">
      <c r="A332" s="572"/>
      <c r="B332" s="63" t="s">
        <v>1599</v>
      </c>
      <c r="F332" s="397"/>
      <c r="H332" s="397"/>
    </row>
    <row r="333" spans="1:12" s="423" customFormat="1">
      <c r="A333" s="423" t="s">
        <v>1647</v>
      </c>
      <c r="B333" s="690"/>
      <c r="G333" s="688"/>
      <c r="H333" s="689"/>
      <c r="I333" s="890"/>
      <c r="L333" s="689"/>
    </row>
    <row r="334" spans="1:12" s="396" customFormat="1">
      <c r="A334" s="396" t="s">
        <v>1648</v>
      </c>
      <c r="G334" s="406"/>
      <c r="H334" s="397"/>
      <c r="I334" s="402"/>
      <c r="L334" s="397"/>
    </row>
    <row r="335" spans="1:12" s="63" customFormat="1" ht="24.75" customHeight="1">
      <c r="A335" s="429" t="s">
        <v>1630</v>
      </c>
      <c r="F335" s="397"/>
      <c r="H335" s="397"/>
    </row>
    <row r="336" spans="1:12" s="63" customFormat="1" ht="21" customHeight="1">
      <c r="A336" s="589"/>
      <c r="B336" s="589" t="s">
        <v>1022</v>
      </c>
      <c r="F336" s="397"/>
      <c r="H336" s="397"/>
    </row>
    <row r="337" spans="1:12" s="63" customFormat="1" ht="21.75" customHeight="1">
      <c r="A337" s="589" t="s">
        <v>1023</v>
      </c>
      <c r="F337" s="397"/>
      <c r="H337" s="397"/>
    </row>
    <row r="338" spans="1:12" s="63" customFormat="1" ht="23.25" customHeight="1">
      <c r="A338" s="589"/>
      <c r="B338" s="63" t="s">
        <v>881</v>
      </c>
      <c r="F338" s="397"/>
      <c r="H338" s="397"/>
    </row>
    <row r="339" spans="1:12" s="63" customFormat="1" ht="23.25" customHeight="1">
      <c r="A339" s="602" t="s">
        <v>882</v>
      </c>
      <c r="F339" s="397"/>
      <c r="H339" s="397"/>
    </row>
    <row r="340" spans="1:12" s="404" customFormat="1" ht="21" customHeight="1">
      <c r="A340" s="404" t="s">
        <v>314</v>
      </c>
      <c r="F340" s="401"/>
      <c r="G340" s="404" t="s">
        <v>28</v>
      </c>
      <c r="H340" s="401">
        <v>5000</v>
      </c>
      <c r="I340" s="404" t="s">
        <v>30</v>
      </c>
    </row>
    <row r="341" spans="1:12" s="63" customFormat="1" ht="24.75" customHeight="1">
      <c r="A341" s="63" t="s">
        <v>931</v>
      </c>
      <c r="D341" s="404"/>
      <c r="E341" s="405"/>
      <c r="F341" s="401"/>
      <c r="G341" s="404"/>
      <c r="H341" s="397"/>
    </row>
    <row r="342" spans="1:12" s="63" customFormat="1" ht="24.75" customHeight="1">
      <c r="A342" s="63" t="s">
        <v>932</v>
      </c>
      <c r="D342" s="404"/>
      <c r="E342" s="405"/>
      <c r="F342" s="401"/>
      <c r="G342" s="404"/>
      <c r="H342" s="397"/>
    </row>
    <row r="343" spans="1:12" s="63" customFormat="1" ht="23.25" customHeight="1">
      <c r="A343" s="63" t="s">
        <v>1922</v>
      </c>
      <c r="D343" s="404"/>
      <c r="E343" s="405"/>
      <c r="F343" s="401"/>
      <c r="G343" s="404"/>
      <c r="H343" s="397"/>
      <c r="I343" s="396"/>
    </row>
    <row r="344" spans="1:12" s="396" customFormat="1">
      <c r="B344" s="396" t="s">
        <v>877</v>
      </c>
      <c r="G344" s="406"/>
      <c r="H344" s="397"/>
      <c r="I344" s="402"/>
      <c r="L344" s="397"/>
    </row>
    <row r="345" spans="1:12" s="396" customFormat="1">
      <c r="B345" s="396" t="s">
        <v>878</v>
      </c>
      <c r="G345" s="406"/>
      <c r="H345" s="397"/>
      <c r="I345" s="402"/>
      <c r="L345" s="397"/>
    </row>
    <row r="346" spans="1:12" s="396" customFormat="1">
      <c r="B346" s="396" t="s">
        <v>879</v>
      </c>
      <c r="G346" s="406"/>
      <c r="H346" s="397"/>
      <c r="I346" s="402"/>
      <c r="L346" s="397"/>
    </row>
    <row r="347" spans="1:12" s="63" customFormat="1" ht="24.75" customHeight="1">
      <c r="A347" s="429" t="s">
        <v>1630</v>
      </c>
      <c r="F347" s="397"/>
      <c r="H347" s="397"/>
    </row>
    <row r="348" spans="1:12" s="63" customFormat="1" ht="21" customHeight="1">
      <c r="A348" s="589"/>
      <c r="B348" s="589" t="s">
        <v>936</v>
      </c>
      <c r="F348" s="397"/>
      <c r="H348" s="397"/>
    </row>
    <row r="349" spans="1:12" s="63" customFormat="1" ht="21.75" customHeight="1">
      <c r="A349" s="589" t="s">
        <v>935</v>
      </c>
      <c r="F349" s="397"/>
      <c r="H349" s="397"/>
    </row>
    <row r="350" spans="1:12" s="63" customFormat="1" ht="23.25" customHeight="1">
      <c r="A350" s="589"/>
      <c r="B350" s="589" t="s">
        <v>937</v>
      </c>
      <c r="F350" s="397"/>
      <c r="H350" s="397"/>
    </row>
    <row r="351" spans="1:12" s="63" customFormat="1" ht="23.25" customHeight="1">
      <c r="A351" s="602" t="s">
        <v>938</v>
      </c>
      <c r="F351" s="397"/>
      <c r="H351" s="397"/>
    </row>
    <row r="352" spans="1:12" s="63" customFormat="1" ht="21.75" customHeight="1">
      <c r="A352" s="592" t="s">
        <v>939</v>
      </c>
      <c r="D352" s="404"/>
      <c r="E352" s="405"/>
      <c r="F352" s="401"/>
      <c r="G352" s="404"/>
      <c r="H352" s="397"/>
      <c r="I352" s="396"/>
    </row>
    <row r="353" spans="1:12" s="63" customFormat="1" ht="21.75" customHeight="1">
      <c r="A353" s="592"/>
      <c r="D353" s="404"/>
      <c r="E353" s="405"/>
      <c r="F353" s="401"/>
      <c r="G353" s="404"/>
      <c r="H353" s="397"/>
      <c r="I353" s="396"/>
    </row>
    <row r="354" spans="1:12" s="400" customFormat="1" ht="23.25" customHeight="1">
      <c r="A354" s="400" t="s">
        <v>315</v>
      </c>
      <c r="G354" s="395" t="s">
        <v>28</v>
      </c>
      <c r="H354" s="401">
        <v>40000</v>
      </c>
      <c r="I354" s="398" t="s">
        <v>30</v>
      </c>
      <c r="L354" s="401"/>
    </row>
    <row r="355" spans="1:12" s="63" customFormat="1" ht="24.75" customHeight="1">
      <c r="A355" s="63" t="s">
        <v>889</v>
      </c>
      <c r="F355" s="397"/>
      <c r="H355" s="397"/>
    </row>
    <row r="356" spans="1:12" s="63" customFormat="1" ht="24.75" customHeight="1">
      <c r="A356" s="63" t="s">
        <v>1614</v>
      </c>
      <c r="F356" s="397"/>
      <c r="H356" s="397"/>
    </row>
    <row r="357" spans="1:12" s="396" customFormat="1">
      <c r="B357" s="598" t="s">
        <v>1649</v>
      </c>
      <c r="G357" s="406"/>
      <c r="H357" s="397"/>
      <c r="I357" s="402"/>
      <c r="L357" s="397"/>
    </row>
    <row r="358" spans="1:12" s="396" customFormat="1">
      <c r="B358" s="598" t="s">
        <v>1650</v>
      </c>
      <c r="G358" s="406"/>
      <c r="H358" s="397"/>
      <c r="I358" s="402"/>
      <c r="L358" s="397"/>
    </row>
    <row r="359" spans="1:12" s="396" customFormat="1">
      <c r="B359" s="598" t="s">
        <v>1651</v>
      </c>
      <c r="G359" s="406"/>
      <c r="H359" s="397"/>
      <c r="I359" s="402"/>
      <c r="L359" s="397"/>
    </row>
    <row r="360" spans="1:12" s="396" customFormat="1">
      <c r="B360" s="598" t="s">
        <v>1652</v>
      </c>
      <c r="G360" s="406"/>
      <c r="H360" s="397"/>
      <c r="I360" s="402"/>
      <c r="L360" s="397"/>
    </row>
    <row r="361" spans="1:12" s="396" customFormat="1">
      <c r="A361" s="396" t="s">
        <v>1653</v>
      </c>
      <c r="B361" s="598"/>
      <c r="G361" s="406"/>
      <c r="H361" s="397"/>
      <c r="I361" s="402"/>
      <c r="L361" s="397"/>
    </row>
    <row r="362" spans="1:12" s="63" customFormat="1" ht="24.75" customHeight="1">
      <c r="A362" s="572"/>
      <c r="B362" s="404" t="s">
        <v>1591</v>
      </c>
      <c r="C362" s="404"/>
      <c r="D362" s="404"/>
      <c r="F362" s="397"/>
      <c r="H362" s="397"/>
    </row>
    <row r="363" spans="1:12" s="63" customFormat="1" ht="24.75" customHeight="1">
      <c r="A363" s="572"/>
      <c r="B363" s="63" t="s">
        <v>1592</v>
      </c>
      <c r="F363" s="397"/>
      <c r="H363" s="397"/>
    </row>
    <row r="364" spans="1:12" s="423" customFormat="1">
      <c r="A364" s="423" t="s">
        <v>1654</v>
      </c>
      <c r="B364" s="690"/>
      <c r="G364" s="688"/>
      <c r="H364" s="689"/>
      <c r="I364" s="890"/>
      <c r="L364" s="689"/>
    </row>
    <row r="365" spans="1:12" s="63" customFormat="1" ht="24.75" customHeight="1">
      <c r="A365" s="572"/>
      <c r="B365" s="404" t="s">
        <v>1598</v>
      </c>
      <c r="C365" s="404"/>
      <c r="D365" s="404"/>
      <c r="F365" s="397"/>
      <c r="H365" s="397"/>
    </row>
    <row r="366" spans="1:12" s="63" customFormat="1" ht="24.75" customHeight="1">
      <c r="A366" s="572"/>
      <c r="B366" s="63" t="s">
        <v>1625</v>
      </c>
      <c r="F366" s="397"/>
      <c r="H366" s="397"/>
    </row>
    <row r="367" spans="1:12" s="423" customFormat="1">
      <c r="A367" s="762" t="s">
        <v>1655</v>
      </c>
      <c r="B367" s="690"/>
      <c r="G367" s="688"/>
      <c r="H367" s="689"/>
      <c r="I367" s="890"/>
      <c r="L367" s="689"/>
    </row>
    <row r="368" spans="1:12" s="423" customFormat="1">
      <c r="A368" s="880" t="s">
        <v>1656</v>
      </c>
      <c r="B368" s="690"/>
      <c r="G368" s="688"/>
      <c r="H368" s="689"/>
      <c r="I368" s="890"/>
      <c r="L368" s="689"/>
    </row>
    <row r="369" spans="1:12" s="423" customFormat="1">
      <c r="A369" s="880" t="s">
        <v>1657</v>
      </c>
      <c r="B369" s="690"/>
      <c r="G369" s="688"/>
      <c r="H369" s="689"/>
      <c r="I369" s="890"/>
      <c r="L369" s="689"/>
    </row>
    <row r="370" spans="1:12" s="422" customFormat="1" ht="21.75">
      <c r="B370" s="600" t="s">
        <v>1627</v>
      </c>
      <c r="G370" s="872"/>
      <c r="H370" s="876"/>
      <c r="I370" s="879"/>
      <c r="L370" s="876"/>
    </row>
    <row r="371" spans="1:12" s="423" customFormat="1">
      <c r="B371" s="690" t="s">
        <v>1628</v>
      </c>
      <c r="G371" s="688"/>
      <c r="H371" s="689"/>
      <c r="I371" s="890"/>
      <c r="L371" s="689"/>
    </row>
    <row r="372" spans="1:12" s="423" customFormat="1">
      <c r="A372" s="423" t="s">
        <v>1658</v>
      </c>
      <c r="B372" s="690"/>
      <c r="G372" s="688"/>
      <c r="H372" s="689"/>
      <c r="I372" s="890"/>
      <c r="L372" s="689"/>
    </row>
    <row r="373" spans="1:12" s="396" customFormat="1">
      <c r="A373" s="880" t="s">
        <v>1659</v>
      </c>
      <c r="G373" s="406"/>
      <c r="H373" s="397"/>
      <c r="I373" s="402"/>
      <c r="L373" s="397"/>
    </row>
    <row r="374" spans="1:12" s="396" customFormat="1">
      <c r="A374" s="396" t="s">
        <v>1660</v>
      </c>
      <c r="B374" s="598"/>
      <c r="G374" s="406"/>
      <c r="H374" s="397"/>
      <c r="I374" s="402"/>
      <c r="L374" s="397"/>
    </row>
    <row r="375" spans="1:12" s="396" customFormat="1">
      <c r="A375" s="880" t="s">
        <v>1661</v>
      </c>
      <c r="B375" s="598"/>
      <c r="G375" s="406"/>
      <c r="H375" s="397"/>
      <c r="I375" s="402"/>
      <c r="L375" s="397"/>
    </row>
    <row r="376" spans="1:12" s="396" customFormat="1">
      <c r="A376" s="396" t="s">
        <v>1662</v>
      </c>
      <c r="B376" s="598"/>
      <c r="G376" s="406"/>
      <c r="H376" s="397"/>
      <c r="I376" s="402"/>
      <c r="L376" s="397"/>
    </row>
    <row r="377" spans="1:12" s="404" customFormat="1" ht="24.75" customHeight="1">
      <c r="A377" s="429" t="s">
        <v>1663</v>
      </c>
      <c r="F377" s="401"/>
      <c r="H377" s="401"/>
    </row>
    <row r="378" spans="1:12" s="63" customFormat="1" ht="21" customHeight="1">
      <c r="A378" s="589"/>
      <c r="B378" s="589" t="s">
        <v>1022</v>
      </c>
      <c r="F378" s="397"/>
      <c r="H378" s="397"/>
    </row>
    <row r="379" spans="1:12" s="63" customFormat="1" ht="21.75" customHeight="1">
      <c r="A379" s="589" t="s">
        <v>1023</v>
      </c>
      <c r="F379" s="397"/>
      <c r="H379" s="397"/>
    </row>
    <row r="380" spans="1:12" s="63" customFormat="1" ht="23.25" customHeight="1">
      <c r="A380" s="589"/>
      <c r="B380" s="63" t="s">
        <v>881</v>
      </c>
      <c r="F380" s="397"/>
      <c r="H380" s="397"/>
    </row>
    <row r="381" spans="1:12" s="63" customFormat="1" ht="23.25" customHeight="1">
      <c r="A381" s="602" t="s">
        <v>882</v>
      </c>
      <c r="F381" s="397"/>
      <c r="H381" s="397"/>
    </row>
    <row r="382" spans="1:12" s="63" customFormat="1" ht="21" customHeight="1">
      <c r="A382" s="590" t="s">
        <v>316</v>
      </c>
      <c r="B382" s="404"/>
      <c r="C382" s="404"/>
      <c r="D382" s="404"/>
      <c r="E382" s="404"/>
      <c r="F382" s="401"/>
      <c r="G382" s="772" t="s">
        <v>28</v>
      </c>
      <c r="H382" s="596">
        <v>5000</v>
      </c>
      <c r="I382" s="590" t="s">
        <v>30</v>
      </c>
      <c r="J382" s="589"/>
    </row>
    <row r="383" spans="1:12" s="63" customFormat="1" ht="22.5" customHeight="1">
      <c r="A383" s="589" t="s">
        <v>1024</v>
      </c>
      <c r="F383" s="397"/>
      <c r="H383" s="397"/>
      <c r="J383" s="402"/>
    </row>
    <row r="384" spans="1:12" s="63" customFormat="1" ht="24.75" customHeight="1">
      <c r="A384" s="588" t="s">
        <v>1926</v>
      </c>
      <c r="F384" s="397"/>
      <c r="H384" s="397"/>
      <c r="J384" s="402"/>
    </row>
    <row r="385" spans="1:12" s="396" customFormat="1">
      <c r="B385" s="396" t="s">
        <v>877</v>
      </c>
      <c r="G385" s="406"/>
      <c r="H385" s="397"/>
      <c r="I385" s="402"/>
      <c r="L385" s="397"/>
    </row>
    <row r="386" spans="1:12" s="396" customFormat="1">
      <c r="B386" s="396" t="s">
        <v>878</v>
      </c>
      <c r="G386" s="406"/>
      <c r="H386" s="397"/>
      <c r="I386" s="402"/>
      <c r="L386" s="397"/>
    </row>
    <row r="387" spans="1:12" s="396" customFormat="1">
      <c r="B387" s="396" t="s">
        <v>879</v>
      </c>
      <c r="G387" s="406"/>
      <c r="H387" s="397"/>
      <c r="I387" s="402"/>
      <c r="L387" s="397"/>
    </row>
    <row r="388" spans="1:12" s="396" customFormat="1" ht="20.25" customHeight="1">
      <c r="A388" s="699" t="s">
        <v>1923</v>
      </c>
      <c r="B388" s="598"/>
      <c r="G388" s="406"/>
      <c r="H388" s="397"/>
      <c r="I388" s="402"/>
      <c r="L388" s="397"/>
    </row>
    <row r="389" spans="1:12" s="63" customFormat="1" ht="24.75" customHeight="1">
      <c r="A389" s="572"/>
      <c r="B389" s="404" t="s">
        <v>1591</v>
      </c>
      <c r="C389" s="404"/>
      <c r="D389" s="404"/>
      <c r="F389" s="397"/>
      <c r="H389" s="397"/>
    </row>
    <row r="390" spans="1:12" s="63" customFormat="1" ht="24.75" customHeight="1">
      <c r="A390" s="572"/>
      <c r="B390" s="63" t="s">
        <v>1592</v>
      </c>
      <c r="F390" s="397"/>
      <c r="H390" s="397"/>
    </row>
    <row r="391" spans="1:12" s="423" customFormat="1">
      <c r="A391" s="423" t="s">
        <v>1924</v>
      </c>
      <c r="B391" s="690"/>
      <c r="G391" s="688"/>
      <c r="H391" s="689"/>
      <c r="I391" s="890"/>
      <c r="L391" s="689"/>
    </row>
    <row r="392" spans="1:12" s="63" customFormat="1" ht="24.75" customHeight="1">
      <c r="A392" s="572"/>
      <c r="B392" s="404" t="s">
        <v>1598</v>
      </c>
      <c r="C392" s="404"/>
      <c r="D392" s="404"/>
      <c r="F392" s="397"/>
      <c r="H392" s="397"/>
    </row>
    <row r="393" spans="1:12" s="63" customFormat="1" ht="24.75" customHeight="1">
      <c r="A393" s="572"/>
      <c r="B393" s="63" t="s">
        <v>1599</v>
      </c>
      <c r="F393" s="397"/>
      <c r="H393" s="397"/>
    </row>
    <row r="394" spans="1:12" s="423" customFormat="1">
      <c r="A394" s="423" t="s">
        <v>1925</v>
      </c>
      <c r="B394" s="690"/>
      <c r="G394" s="688"/>
      <c r="H394" s="689"/>
      <c r="I394" s="890"/>
      <c r="L394" s="689"/>
    </row>
    <row r="395" spans="1:12" s="63" customFormat="1" ht="24.75" customHeight="1">
      <c r="A395" s="429" t="s">
        <v>1630</v>
      </c>
      <c r="F395" s="397"/>
      <c r="H395" s="397"/>
    </row>
    <row r="396" spans="1:12" s="63" customFormat="1" ht="21" customHeight="1">
      <c r="A396" s="589"/>
      <c r="B396" s="589" t="s">
        <v>936</v>
      </c>
      <c r="F396" s="397"/>
      <c r="H396" s="397"/>
    </row>
    <row r="397" spans="1:12" s="63" customFormat="1" ht="21.75" customHeight="1">
      <c r="A397" s="589" t="s">
        <v>935</v>
      </c>
      <c r="F397" s="397"/>
      <c r="H397" s="397"/>
    </row>
    <row r="398" spans="1:12" s="63" customFormat="1" ht="19.5" customHeight="1">
      <c r="A398" s="589"/>
      <c r="B398" s="589" t="s">
        <v>937</v>
      </c>
      <c r="F398" s="397"/>
      <c r="H398" s="397"/>
    </row>
    <row r="399" spans="1:12" s="63" customFormat="1" ht="23.25" customHeight="1">
      <c r="A399" s="602" t="s">
        <v>938</v>
      </c>
      <c r="F399" s="397"/>
      <c r="H399" s="397"/>
    </row>
    <row r="400" spans="1:12" s="63" customFormat="1" ht="5.25" customHeight="1">
      <c r="A400" s="602"/>
      <c r="F400" s="397"/>
      <c r="H400" s="397"/>
    </row>
    <row r="401" spans="1:12" s="63" customFormat="1" ht="23.25" customHeight="1">
      <c r="A401" s="609" t="s">
        <v>77</v>
      </c>
      <c r="B401" s="404"/>
      <c r="C401" s="404"/>
      <c r="D401" s="404"/>
      <c r="E401" s="404"/>
      <c r="F401" s="401"/>
      <c r="G401" s="404" t="s">
        <v>1</v>
      </c>
      <c r="H401" s="401">
        <f>SUM(H403)</f>
        <v>37000</v>
      </c>
      <c r="I401" s="404" t="s">
        <v>30</v>
      </c>
      <c r="J401" s="404"/>
    </row>
    <row r="402" spans="1:12" s="63" customFormat="1" ht="23.25" customHeight="1">
      <c r="A402" s="609" t="s">
        <v>538</v>
      </c>
      <c r="B402" s="404"/>
      <c r="C402" s="404"/>
      <c r="D402" s="404"/>
      <c r="E402" s="404"/>
      <c r="F402" s="401"/>
      <c r="G402" s="404"/>
      <c r="H402" s="401"/>
      <c r="I402" s="404"/>
      <c r="J402" s="404"/>
    </row>
    <row r="403" spans="1:12" s="63" customFormat="1" ht="23.25" customHeight="1">
      <c r="A403" s="609" t="s">
        <v>0</v>
      </c>
      <c r="B403" s="404"/>
      <c r="C403" s="404"/>
      <c r="D403" s="404"/>
      <c r="E403" s="404"/>
      <c r="F403" s="401"/>
      <c r="G403" s="404" t="s">
        <v>1</v>
      </c>
      <c r="H403" s="401">
        <f>SUM(H404)</f>
        <v>37000</v>
      </c>
      <c r="I403" s="404" t="s">
        <v>30</v>
      </c>
      <c r="J403" s="404"/>
    </row>
    <row r="404" spans="1:12" s="63" customFormat="1" ht="23.25" customHeight="1">
      <c r="A404" s="609" t="s">
        <v>2384</v>
      </c>
      <c r="B404" s="404"/>
      <c r="C404" s="404"/>
      <c r="D404" s="404"/>
      <c r="E404" s="404"/>
      <c r="F404" s="401"/>
      <c r="G404" s="404" t="s">
        <v>1345</v>
      </c>
      <c r="H404" s="401">
        <f>SUM(H405,H416)</f>
        <v>37000</v>
      </c>
      <c r="I404" s="404" t="s">
        <v>30</v>
      </c>
      <c r="J404" s="404"/>
    </row>
    <row r="405" spans="1:12" s="63" customFormat="1" ht="23.25" customHeight="1">
      <c r="A405" s="602"/>
      <c r="B405" s="404" t="s">
        <v>1935</v>
      </c>
      <c r="C405" s="404"/>
      <c r="D405" s="404"/>
      <c r="E405" s="404"/>
      <c r="F405" s="401"/>
      <c r="G405" s="404" t="s">
        <v>1346</v>
      </c>
      <c r="H405" s="401">
        <v>25000</v>
      </c>
      <c r="I405" s="404" t="s">
        <v>30</v>
      </c>
      <c r="J405" s="404"/>
    </row>
    <row r="406" spans="1:12" s="63" customFormat="1" ht="23.25" customHeight="1">
      <c r="A406" s="602" t="s">
        <v>1927</v>
      </c>
      <c r="F406" s="397"/>
      <c r="H406" s="397"/>
    </row>
    <row r="407" spans="1:12" s="63" customFormat="1" ht="23.25" customHeight="1">
      <c r="A407" s="602"/>
      <c r="B407" s="63" t="s">
        <v>1928</v>
      </c>
      <c r="F407" s="397"/>
      <c r="H407" s="397"/>
    </row>
    <row r="408" spans="1:12" s="63" customFormat="1" ht="23.25" customHeight="1">
      <c r="A408" s="602"/>
      <c r="B408" s="63" t="s">
        <v>1929</v>
      </c>
      <c r="F408" s="397"/>
      <c r="H408" s="397"/>
    </row>
    <row r="409" spans="1:12" s="63" customFormat="1" ht="23.25" customHeight="1">
      <c r="A409" s="602"/>
      <c r="B409" s="63" t="s">
        <v>1930</v>
      </c>
      <c r="F409" s="397"/>
      <c r="H409" s="397"/>
    </row>
    <row r="410" spans="1:12" s="63" customFormat="1" ht="23.25" customHeight="1">
      <c r="A410" s="602"/>
      <c r="B410" s="63" t="s">
        <v>1931</v>
      </c>
      <c r="F410" s="397"/>
      <c r="H410" s="397"/>
    </row>
    <row r="411" spans="1:12" s="63" customFormat="1" ht="23.25" customHeight="1">
      <c r="A411" s="773"/>
      <c r="B411" s="63" t="s">
        <v>1932</v>
      </c>
      <c r="F411" s="397"/>
      <c r="H411" s="397"/>
    </row>
    <row r="412" spans="1:12" s="63" customFormat="1" ht="23.25" customHeight="1">
      <c r="A412" s="773"/>
      <c r="B412" s="63" t="s">
        <v>1933</v>
      </c>
      <c r="F412" s="397"/>
      <c r="H412" s="397"/>
    </row>
    <row r="413" spans="1:12" s="63" customFormat="1" ht="23.25" customHeight="1">
      <c r="A413" s="773"/>
      <c r="B413" s="63" t="s">
        <v>1934</v>
      </c>
      <c r="F413" s="397"/>
      <c r="H413" s="397"/>
    </row>
    <row r="414" spans="1:12" s="396" customFormat="1" ht="23.25" customHeight="1">
      <c r="A414" s="687" t="s">
        <v>1677</v>
      </c>
      <c r="F414" s="406"/>
      <c r="G414" s="397"/>
      <c r="H414" s="397"/>
      <c r="I414" s="402"/>
      <c r="L414" s="397"/>
    </row>
    <row r="415" spans="1:12" s="63" customFormat="1" ht="23.25" customHeight="1">
      <c r="A415" s="670" t="s">
        <v>1936</v>
      </c>
      <c r="F415" s="397"/>
      <c r="H415" s="397"/>
    </row>
    <row r="416" spans="1:12" s="63" customFormat="1" ht="23.25" customHeight="1">
      <c r="A416" s="602"/>
      <c r="B416" s="404" t="s">
        <v>1937</v>
      </c>
      <c r="C416" s="404"/>
      <c r="D416" s="404"/>
      <c r="E416" s="404"/>
      <c r="F416" s="401"/>
      <c r="G416" s="404" t="s">
        <v>1346</v>
      </c>
      <c r="H416" s="401">
        <v>12000</v>
      </c>
      <c r="I416" s="404" t="s">
        <v>30</v>
      </c>
      <c r="J416" s="404"/>
    </row>
    <row r="417" spans="1:12" s="63" customFormat="1" ht="23.25" customHeight="1">
      <c r="A417" s="602" t="s">
        <v>1938</v>
      </c>
      <c r="F417" s="397"/>
      <c r="H417" s="397"/>
    </row>
    <row r="418" spans="1:12" s="63" customFormat="1" ht="23.25" customHeight="1">
      <c r="A418" s="602" t="s">
        <v>1939</v>
      </c>
      <c r="F418" s="397"/>
      <c r="H418" s="397"/>
    </row>
    <row r="419" spans="1:12" s="63" customFormat="1" ht="23.25" customHeight="1">
      <c r="A419" s="602" t="s">
        <v>2644</v>
      </c>
      <c r="F419" s="397"/>
      <c r="H419" s="397"/>
    </row>
    <row r="420" spans="1:12" s="63" customFormat="1" ht="23.25" customHeight="1">
      <c r="A420" s="602" t="s">
        <v>2645</v>
      </c>
      <c r="F420" s="397"/>
      <c r="H420" s="397"/>
    </row>
    <row r="421" spans="1:12" s="598" customFormat="1" ht="23.25" customHeight="1">
      <c r="A421" s="768" t="s">
        <v>1678</v>
      </c>
      <c r="F421" s="694"/>
      <c r="G421" s="595"/>
      <c r="H421" s="595"/>
      <c r="I421" s="599"/>
      <c r="L421" s="595"/>
    </row>
    <row r="422" spans="1:12" s="63" customFormat="1" ht="23.25" customHeight="1">
      <c r="A422" s="670" t="s">
        <v>1940</v>
      </c>
      <c r="F422" s="397"/>
      <c r="H422" s="397"/>
    </row>
    <row r="423" spans="1:12" s="63" customFormat="1" ht="6.75" customHeight="1">
      <c r="A423" s="670"/>
      <c r="F423" s="397"/>
      <c r="H423" s="397"/>
    </row>
    <row r="424" spans="1:12" s="396" customFormat="1">
      <c r="A424" s="398" t="s">
        <v>84</v>
      </c>
      <c r="B424" s="398"/>
      <c r="C424" s="402"/>
      <c r="D424" s="402"/>
      <c r="E424" s="402"/>
      <c r="F424" s="402"/>
      <c r="G424" s="395" t="s">
        <v>1</v>
      </c>
      <c r="H424" s="399">
        <f>SUM(H425,H436,H446)</f>
        <v>1052000</v>
      </c>
      <c r="I424" s="398" t="s">
        <v>30</v>
      </c>
      <c r="L424" s="397"/>
    </row>
    <row r="425" spans="1:12" s="396" customFormat="1">
      <c r="A425" s="398" t="s">
        <v>132</v>
      </c>
      <c r="B425" s="398"/>
      <c r="C425" s="402"/>
      <c r="D425" s="402"/>
      <c r="E425" s="402"/>
      <c r="F425" s="402"/>
      <c r="G425" s="395" t="s">
        <v>1</v>
      </c>
      <c r="H425" s="399">
        <f>SUM(H427)</f>
        <v>400000</v>
      </c>
      <c r="I425" s="398" t="s">
        <v>30</v>
      </c>
      <c r="L425" s="397"/>
    </row>
    <row r="426" spans="1:12" s="396" customFormat="1">
      <c r="A426" s="398" t="s">
        <v>390</v>
      </c>
      <c r="B426" s="398"/>
      <c r="C426" s="402"/>
      <c r="D426" s="402"/>
      <c r="E426" s="402"/>
      <c r="F426" s="402"/>
      <c r="G426" s="395"/>
      <c r="H426" s="399"/>
      <c r="I426" s="398"/>
      <c r="L426" s="397"/>
    </row>
    <row r="427" spans="1:12" s="396" customFormat="1">
      <c r="A427" s="398" t="s">
        <v>9</v>
      </c>
      <c r="B427" s="398"/>
      <c r="C427" s="402"/>
      <c r="D427" s="402"/>
      <c r="E427" s="402"/>
      <c r="F427" s="402"/>
      <c r="G427" s="395" t="s">
        <v>1</v>
      </c>
      <c r="H427" s="399">
        <f>SUM(H430)</f>
        <v>400000</v>
      </c>
      <c r="I427" s="398" t="s">
        <v>30</v>
      </c>
      <c r="L427" s="397"/>
    </row>
    <row r="428" spans="1:12" s="400" customFormat="1" ht="21.75">
      <c r="A428" s="398" t="s">
        <v>317</v>
      </c>
      <c r="B428" s="398"/>
      <c r="C428" s="398"/>
      <c r="D428" s="398"/>
      <c r="E428" s="398"/>
      <c r="F428" s="398"/>
      <c r="G428" s="395" t="s">
        <v>1</v>
      </c>
      <c r="H428" s="399">
        <f>SUM(H430)</f>
        <v>400000</v>
      </c>
      <c r="I428" s="398" t="s">
        <v>30</v>
      </c>
      <c r="L428" s="401"/>
    </row>
    <row r="429" spans="1:12" s="400" customFormat="1" ht="25.5" customHeight="1">
      <c r="A429" s="398"/>
      <c r="B429" s="398" t="s">
        <v>688</v>
      </c>
      <c r="C429" s="398"/>
      <c r="D429" s="398"/>
      <c r="E429" s="398"/>
      <c r="F429" s="398"/>
      <c r="G429" s="395"/>
      <c r="H429" s="399"/>
      <c r="I429" s="398"/>
      <c r="L429" s="401"/>
    </row>
    <row r="430" spans="1:12" s="396" customFormat="1">
      <c r="A430" s="402"/>
      <c r="B430" s="402"/>
      <c r="C430" s="402"/>
      <c r="D430" s="402"/>
      <c r="E430" s="402"/>
      <c r="F430" s="402"/>
      <c r="G430" s="395" t="s">
        <v>28</v>
      </c>
      <c r="H430" s="399">
        <v>400000</v>
      </c>
      <c r="I430" s="398" t="s">
        <v>30</v>
      </c>
      <c r="L430" s="397"/>
    </row>
    <row r="431" spans="1:12" s="396" customFormat="1" ht="26.25" customHeight="1">
      <c r="A431" s="63" t="s">
        <v>555</v>
      </c>
      <c r="B431" s="63"/>
      <c r="C431" s="63"/>
      <c r="D431" s="63"/>
      <c r="E431" s="63"/>
      <c r="F431" s="397"/>
      <c r="G431" s="63"/>
      <c r="H431" s="399"/>
      <c r="I431" s="398"/>
      <c r="L431" s="397"/>
    </row>
    <row r="432" spans="1:12" s="396" customFormat="1">
      <c r="A432" s="402" t="s">
        <v>1025</v>
      </c>
      <c r="B432" s="402"/>
      <c r="C432" s="402"/>
      <c r="D432" s="402"/>
      <c r="E432" s="402"/>
      <c r="F432" s="402"/>
      <c r="G432" s="395"/>
      <c r="H432" s="399"/>
      <c r="I432" s="398"/>
      <c r="L432" s="397"/>
    </row>
    <row r="433" spans="1:12" s="396" customFormat="1">
      <c r="A433" s="402" t="s">
        <v>951</v>
      </c>
      <c r="B433" s="402"/>
      <c r="C433" s="402"/>
      <c r="D433" s="402"/>
      <c r="E433" s="402"/>
      <c r="F433" s="402"/>
      <c r="G433" s="395"/>
      <c r="H433" s="399"/>
      <c r="I433" s="398"/>
      <c r="L433" s="397"/>
    </row>
    <row r="434" spans="1:12" s="63" customFormat="1" ht="23.25" customHeight="1">
      <c r="B434" s="63" t="s">
        <v>873</v>
      </c>
      <c r="F434" s="397"/>
      <c r="H434" s="397"/>
    </row>
    <row r="435" spans="1:12" s="63" customFormat="1" ht="23.25" customHeight="1">
      <c r="B435" s="589" t="s">
        <v>874</v>
      </c>
      <c r="F435" s="397"/>
      <c r="H435" s="397"/>
    </row>
    <row r="436" spans="1:12" s="396" customFormat="1">
      <c r="A436" s="398" t="s">
        <v>77</v>
      </c>
      <c r="B436" s="398"/>
      <c r="C436" s="402"/>
      <c r="D436" s="402"/>
      <c r="E436" s="402"/>
      <c r="F436" s="402"/>
      <c r="G436" s="395" t="s">
        <v>1</v>
      </c>
      <c r="H436" s="399">
        <f>SUM(H438)</f>
        <v>352000</v>
      </c>
      <c r="I436" s="398" t="s">
        <v>30</v>
      </c>
      <c r="L436" s="397"/>
    </row>
    <row r="437" spans="1:12" s="396" customFormat="1">
      <c r="A437" s="398" t="s">
        <v>538</v>
      </c>
      <c r="B437" s="398"/>
      <c r="C437" s="402"/>
      <c r="D437" s="402"/>
      <c r="E437" s="402"/>
      <c r="F437" s="402"/>
      <c r="G437" s="395"/>
      <c r="H437" s="399"/>
      <c r="I437" s="398"/>
      <c r="L437" s="397"/>
    </row>
    <row r="438" spans="1:12" s="400" customFormat="1" ht="21.75">
      <c r="A438" s="398" t="s">
        <v>23</v>
      </c>
      <c r="B438" s="398"/>
      <c r="C438" s="398"/>
      <c r="D438" s="398"/>
      <c r="E438" s="398"/>
      <c r="F438" s="398"/>
      <c r="G438" s="395" t="s">
        <v>1</v>
      </c>
      <c r="H438" s="399">
        <f>SUM(H440)</f>
        <v>352000</v>
      </c>
      <c r="I438" s="398" t="s">
        <v>30</v>
      </c>
      <c r="L438" s="401"/>
    </row>
    <row r="439" spans="1:12" s="400" customFormat="1" ht="21.75">
      <c r="A439" s="398"/>
      <c r="B439" s="398" t="s">
        <v>2387</v>
      </c>
      <c r="C439" s="398"/>
      <c r="D439" s="398"/>
      <c r="E439" s="398"/>
      <c r="F439" s="398"/>
      <c r="G439" s="395"/>
      <c r="H439" s="399"/>
      <c r="I439" s="398"/>
      <c r="L439" s="401"/>
    </row>
    <row r="440" spans="1:12" s="400" customFormat="1" ht="21.75">
      <c r="A440" s="398" t="s">
        <v>2388</v>
      </c>
      <c r="B440" s="398"/>
      <c r="C440" s="398"/>
      <c r="D440" s="398"/>
      <c r="E440" s="398"/>
      <c r="F440" s="398"/>
      <c r="G440" s="395" t="s">
        <v>28</v>
      </c>
      <c r="H440" s="399">
        <v>352000</v>
      </c>
      <c r="I440" s="398" t="s">
        <v>30</v>
      </c>
      <c r="L440" s="401"/>
    </row>
    <row r="441" spans="1:12" s="396" customFormat="1">
      <c r="A441" s="402" t="s">
        <v>2496</v>
      </c>
      <c r="B441" s="402"/>
      <c r="C441" s="402"/>
      <c r="D441" s="402"/>
      <c r="E441" s="402"/>
      <c r="F441" s="402"/>
      <c r="G441" s="406"/>
      <c r="H441" s="407"/>
      <c r="I441" s="402"/>
      <c r="L441" s="397"/>
    </row>
    <row r="442" spans="1:12" s="396" customFormat="1">
      <c r="A442" s="402" t="s">
        <v>2497</v>
      </c>
      <c r="B442" s="402"/>
      <c r="C442" s="402"/>
      <c r="D442" s="402"/>
      <c r="E442" s="402"/>
      <c r="F442" s="402"/>
      <c r="G442" s="406"/>
      <c r="H442" s="407"/>
      <c r="I442" s="402"/>
      <c r="L442" s="397"/>
    </row>
    <row r="443" spans="1:12" s="396" customFormat="1">
      <c r="A443" s="402" t="s">
        <v>2498</v>
      </c>
      <c r="B443" s="402"/>
      <c r="C443" s="402"/>
      <c r="D443" s="402"/>
      <c r="E443" s="402"/>
      <c r="F443" s="402"/>
      <c r="G443" s="406"/>
      <c r="H443" s="407"/>
      <c r="I443" s="402"/>
      <c r="L443" s="397"/>
    </row>
    <row r="444" spans="1:12" s="63" customFormat="1" ht="23.25" customHeight="1">
      <c r="A444" s="670" t="s">
        <v>2499</v>
      </c>
      <c r="F444" s="397"/>
      <c r="H444" s="397"/>
    </row>
    <row r="445" spans="1:12" s="396" customFormat="1" ht="4.5" customHeight="1">
      <c r="A445" s="636"/>
      <c r="B445" s="402"/>
      <c r="C445" s="402"/>
      <c r="D445" s="402"/>
      <c r="E445" s="402"/>
      <c r="F445" s="402"/>
      <c r="G445" s="406"/>
      <c r="H445" s="407"/>
      <c r="I445" s="402"/>
      <c r="L445" s="397"/>
    </row>
    <row r="446" spans="1:12" s="396" customFormat="1">
      <c r="A446" s="398" t="s">
        <v>52</v>
      </c>
      <c r="B446" s="398"/>
      <c r="C446" s="402"/>
      <c r="D446" s="402"/>
      <c r="E446" s="402"/>
      <c r="F446" s="402"/>
      <c r="G446" s="395" t="s">
        <v>1</v>
      </c>
      <c r="H446" s="399">
        <f>SUM(H448)</f>
        <v>300000</v>
      </c>
      <c r="I446" s="398" t="s">
        <v>30</v>
      </c>
      <c r="L446" s="397"/>
    </row>
    <row r="447" spans="1:12" s="396" customFormat="1">
      <c r="A447" s="398" t="s">
        <v>227</v>
      </c>
      <c r="B447" s="398"/>
      <c r="C447" s="402"/>
      <c r="D447" s="402"/>
      <c r="E447" s="402"/>
      <c r="F447" s="402"/>
      <c r="G447" s="395"/>
      <c r="H447" s="399"/>
      <c r="I447" s="398"/>
      <c r="L447" s="397"/>
    </row>
    <row r="448" spans="1:12" s="396" customFormat="1">
      <c r="A448" s="398" t="s">
        <v>557</v>
      </c>
      <c r="B448" s="398"/>
      <c r="C448" s="398"/>
      <c r="D448" s="398"/>
      <c r="E448" s="398"/>
      <c r="F448" s="395"/>
      <c r="G448" s="395" t="s">
        <v>1</v>
      </c>
      <c r="H448" s="399">
        <f>SUM(H450,H456)</f>
        <v>300000</v>
      </c>
      <c r="I448" s="398" t="s">
        <v>30</v>
      </c>
      <c r="L448" s="397"/>
    </row>
    <row r="449" spans="1:12" s="396" customFormat="1">
      <c r="A449" s="398"/>
      <c r="B449" s="398" t="s">
        <v>465</v>
      </c>
      <c r="C449" s="398"/>
      <c r="D449" s="398"/>
      <c r="E449" s="398"/>
      <c r="F449" s="395"/>
      <c r="G449" s="395"/>
      <c r="H449" s="399"/>
      <c r="I449" s="398"/>
      <c r="L449" s="397"/>
    </row>
    <row r="450" spans="1:12" s="396" customFormat="1">
      <c r="A450" s="398"/>
      <c r="B450" s="398"/>
      <c r="C450" s="398"/>
      <c r="D450" s="398"/>
      <c r="E450" s="398"/>
      <c r="F450" s="395"/>
      <c r="G450" s="395" t="s">
        <v>28</v>
      </c>
      <c r="H450" s="399">
        <v>250000</v>
      </c>
      <c r="I450" s="398" t="s">
        <v>30</v>
      </c>
      <c r="L450" s="397"/>
    </row>
    <row r="451" spans="1:12" s="63" customFormat="1" ht="25.5" customHeight="1">
      <c r="A451" s="63" t="s">
        <v>559</v>
      </c>
      <c r="F451" s="397"/>
    </row>
    <row r="452" spans="1:12" s="63" customFormat="1">
      <c r="A452" s="63" t="s">
        <v>558</v>
      </c>
      <c r="F452" s="397"/>
      <c r="J452" s="402"/>
    </row>
    <row r="453" spans="1:12" s="63" customFormat="1">
      <c r="A453" s="404" t="s">
        <v>2624</v>
      </c>
      <c r="F453" s="397"/>
      <c r="J453" s="402"/>
    </row>
    <row r="454" spans="1:12" s="63" customFormat="1" ht="25.5" customHeight="1">
      <c r="B454" s="63" t="s">
        <v>857</v>
      </c>
      <c r="E454" s="410"/>
      <c r="F454" s="397"/>
      <c r="H454" s="397"/>
    </row>
    <row r="455" spans="1:12" s="63" customFormat="1" ht="25.5" customHeight="1">
      <c r="B455" s="63" t="s">
        <v>846</v>
      </c>
      <c r="E455" s="410"/>
      <c r="F455" s="397"/>
      <c r="H455" s="397"/>
    </row>
    <row r="456" spans="1:12" s="396" customFormat="1">
      <c r="A456" s="398"/>
      <c r="B456" s="398" t="s">
        <v>466</v>
      </c>
      <c r="C456" s="398"/>
      <c r="D456" s="398"/>
      <c r="E456" s="398"/>
      <c r="F456" s="395"/>
      <c r="G456" s="395" t="s">
        <v>28</v>
      </c>
      <c r="H456" s="399">
        <v>50000</v>
      </c>
      <c r="I456" s="398" t="s">
        <v>30</v>
      </c>
      <c r="L456" s="397"/>
    </row>
    <row r="457" spans="1:12" s="63" customFormat="1">
      <c r="A457" s="63" t="s">
        <v>268</v>
      </c>
      <c r="F457" s="397"/>
      <c r="J457" s="402"/>
    </row>
    <row r="458" spans="1:12" s="63" customFormat="1">
      <c r="A458" s="404" t="s">
        <v>2624</v>
      </c>
      <c r="F458" s="397"/>
      <c r="J458" s="402"/>
    </row>
    <row r="459" spans="1:12" s="63" customFormat="1" ht="25.5" customHeight="1">
      <c r="B459" s="63" t="s">
        <v>857</v>
      </c>
      <c r="E459" s="410"/>
      <c r="F459" s="397"/>
      <c r="H459" s="397"/>
    </row>
    <row r="460" spans="1:12" s="63" customFormat="1" ht="25.5" customHeight="1">
      <c r="B460" s="63" t="s">
        <v>846</v>
      </c>
      <c r="E460" s="410"/>
      <c r="F460" s="397"/>
      <c r="H460" s="397"/>
    </row>
    <row r="461" spans="1:12" s="63" customFormat="1" ht="7.5" customHeight="1">
      <c r="F461" s="397"/>
    </row>
    <row r="462" spans="1:12" s="396" customFormat="1">
      <c r="A462" s="398" t="s">
        <v>238</v>
      </c>
      <c r="B462" s="398"/>
      <c r="C462" s="402"/>
      <c r="D462" s="402"/>
      <c r="E462" s="402"/>
      <c r="F462" s="402"/>
      <c r="G462" s="395" t="s">
        <v>1</v>
      </c>
      <c r="H462" s="399">
        <f>SUM(H463)</f>
        <v>70000</v>
      </c>
      <c r="I462" s="398" t="s">
        <v>30</v>
      </c>
      <c r="L462" s="397"/>
    </row>
    <row r="463" spans="1:12" s="396" customFormat="1">
      <c r="A463" s="398" t="s">
        <v>132</v>
      </c>
      <c r="B463" s="398"/>
      <c r="C463" s="402"/>
      <c r="D463" s="402"/>
      <c r="E463" s="402"/>
      <c r="F463" s="402"/>
      <c r="G463" s="395" t="s">
        <v>1</v>
      </c>
      <c r="H463" s="399">
        <f>SUM(H465)</f>
        <v>70000</v>
      </c>
      <c r="I463" s="398" t="s">
        <v>30</v>
      </c>
      <c r="L463" s="397"/>
    </row>
    <row r="464" spans="1:12" s="396" customFormat="1">
      <c r="A464" s="398" t="s">
        <v>390</v>
      </c>
      <c r="B464" s="398"/>
      <c r="C464" s="402"/>
      <c r="D464" s="402"/>
      <c r="E464" s="402"/>
      <c r="F464" s="402"/>
      <c r="G464" s="395"/>
      <c r="H464" s="399"/>
      <c r="I464" s="398"/>
      <c r="L464" s="397"/>
    </row>
    <row r="465" spans="1:12" s="396" customFormat="1">
      <c r="A465" s="398" t="s">
        <v>9</v>
      </c>
      <c r="B465" s="398"/>
      <c r="C465" s="402"/>
      <c r="D465" s="402"/>
      <c r="E465" s="402"/>
      <c r="F465" s="402"/>
      <c r="G465" s="395" t="s">
        <v>1</v>
      </c>
      <c r="H465" s="399">
        <f>SUM(H466)</f>
        <v>70000</v>
      </c>
      <c r="I465" s="398" t="s">
        <v>30</v>
      </c>
      <c r="L465" s="397"/>
    </row>
    <row r="466" spans="1:12" s="396" customFormat="1">
      <c r="A466" s="398" t="s">
        <v>409</v>
      </c>
      <c r="B466" s="400"/>
      <c r="C466" s="400"/>
      <c r="D466" s="400"/>
      <c r="E466" s="400"/>
      <c r="F466" s="400"/>
      <c r="G466" s="395" t="s">
        <v>1</v>
      </c>
      <c r="H466" s="401">
        <f>SUM(H467)</f>
        <v>70000</v>
      </c>
      <c r="I466" s="398" t="s">
        <v>30</v>
      </c>
      <c r="L466" s="397"/>
    </row>
    <row r="467" spans="1:12" s="396" customFormat="1" ht="19.5" customHeight="1">
      <c r="A467" s="402"/>
      <c r="B467" s="601" t="s">
        <v>464</v>
      </c>
      <c r="C467" s="398"/>
      <c r="D467" s="398"/>
      <c r="E467" s="398"/>
      <c r="F467" s="395"/>
      <c r="G467" s="637" t="s">
        <v>28</v>
      </c>
      <c r="H467" s="814">
        <v>70000</v>
      </c>
      <c r="I467" s="601" t="s">
        <v>30</v>
      </c>
      <c r="L467" s="397"/>
    </row>
    <row r="468" spans="1:12" s="396" customFormat="1" ht="19.5" customHeight="1">
      <c r="A468" s="599" t="s">
        <v>560</v>
      </c>
      <c r="B468" s="402"/>
      <c r="C468" s="402"/>
      <c r="D468" s="402"/>
      <c r="E468" s="402"/>
      <c r="F468" s="406"/>
      <c r="G468" s="406"/>
      <c r="H468" s="407"/>
      <c r="I468" s="402"/>
      <c r="L468" s="397"/>
    </row>
    <row r="469" spans="1:12" s="396" customFormat="1" ht="18.75" customHeight="1">
      <c r="A469" s="599" t="s">
        <v>1030</v>
      </c>
      <c r="B469" s="636"/>
      <c r="C469" s="402"/>
      <c r="D469" s="402"/>
      <c r="E469" s="402"/>
      <c r="F469" s="406"/>
      <c r="G469" s="406"/>
      <c r="H469" s="407"/>
      <c r="I469" s="402"/>
      <c r="L469" s="397"/>
    </row>
    <row r="470" spans="1:12" s="63" customFormat="1" ht="18.75" customHeight="1">
      <c r="B470" s="589" t="s">
        <v>857</v>
      </c>
      <c r="E470" s="410"/>
      <c r="F470" s="397"/>
      <c r="H470" s="397"/>
    </row>
    <row r="471" spans="1:12" s="63" customFormat="1" ht="18.75" customHeight="1">
      <c r="B471" s="589" t="s">
        <v>846</v>
      </c>
      <c r="E471" s="410"/>
      <c r="F471" s="397"/>
      <c r="H471" s="397"/>
    </row>
    <row r="472" spans="1:12" s="63" customFormat="1" ht="19.5" customHeight="1">
      <c r="B472" s="589" t="s">
        <v>1026</v>
      </c>
      <c r="E472" s="410"/>
      <c r="F472" s="397"/>
      <c r="H472" s="397"/>
    </row>
    <row r="473" spans="1:12" s="63" customFormat="1" ht="21.75" customHeight="1">
      <c r="B473" s="589" t="s">
        <v>1027</v>
      </c>
      <c r="E473" s="410"/>
      <c r="F473" s="397"/>
      <c r="H473" s="397"/>
    </row>
    <row r="474" spans="1:12" s="396" customFormat="1" ht="18.75" customHeight="1">
      <c r="A474" s="63"/>
      <c r="B474" s="589" t="s">
        <v>1028</v>
      </c>
      <c r="C474" s="63"/>
      <c r="D474" s="63"/>
      <c r="E474" s="410"/>
      <c r="F474" s="397"/>
      <c r="G474" s="63"/>
      <c r="H474" s="407"/>
      <c r="I474" s="402"/>
      <c r="L474" s="397"/>
    </row>
    <row r="475" spans="1:12" s="589" customFormat="1" ht="21" customHeight="1">
      <c r="B475" s="590" t="s">
        <v>839</v>
      </c>
      <c r="E475" s="595"/>
      <c r="H475" s="595"/>
    </row>
    <row r="476" spans="1:12" s="589" customFormat="1" ht="21" customHeight="1">
      <c r="B476" s="589" t="s">
        <v>898</v>
      </c>
      <c r="E476" s="595"/>
      <c r="H476" s="595"/>
    </row>
    <row r="477" spans="1:12" s="589" customFormat="1" ht="21" customHeight="1">
      <c r="A477" s="589" t="s">
        <v>899</v>
      </c>
      <c r="E477" s="595"/>
      <c r="H477" s="595"/>
    </row>
    <row r="478" spans="1:12" s="589" customFormat="1" ht="21" customHeight="1">
      <c r="B478" s="590" t="s">
        <v>840</v>
      </c>
      <c r="E478" s="595"/>
      <c r="H478" s="595"/>
    </row>
    <row r="479" spans="1:12" s="589" customFormat="1" ht="21" customHeight="1">
      <c r="B479" s="589" t="s">
        <v>841</v>
      </c>
      <c r="E479" s="595"/>
      <c r="H479" s="595"/>
    </row>
    <row r="480" spans="1:12" s="589" customFormat="1" ht="21" customHeight="1">
      <c r="B480" s="589" t="s">
        <v>842</v>
      </c>
      <c r="E480" s="595"/>
      <c r="H480" s="595"/>
    </row>
    <row r="481" spans="1:12" s="589" customFormat="1" ht="4.5" customHeight="1">
      <c r="E481" s="595"/>
      <c r="H481" s="595"/>
    </row>
    <row r="482" spans="1:12" s="699" customFormat="1" ht="19.5" customHeight="1">
      <c r="A482" s="575" t="s">
        <v>85</v>
      </c>
      <c r="B482" s="575"/>
      <c r="C482" s="693"/>
      <c r="D482" s="693"/>
      <c r="E482" s="693"/>
      <c r="F482" s="693"/>
      <c r="G482" s="409" t="s">
        <v>1</v>
      </c>
      <c r="H482" s="953">
        <f>SUM(H483,H491,H507)</f>
        <v>70000</v>
      </c>
      <c r="I482" s="575" t="s">
        <v>30</v>
      </c>
      <c r="L482" s="522"/>
    </row>
    <row r="483" spans="1:12" s="699" customFormat="1" ht="19.5" customHeight="1">
      <c r="A483" s="575" t="s">
        <v>132</v>
      </c>
      <c r="B483" s="575"/>
      <c r="C483" s="693"/>
      <c r="D483" s="693"/>
      <c r="E483" s="693"/>
      <c r="F483" s="693"/>
      <c r="G483" s="409" t="s">
        <v>1</v>
      </c>
      <c r="H483" s="953">
        <f>SUM(H485)</f>
        <v>70000</v>
      </c>
      <c r="I483" s="575" t="s">
        <v>30</v>
      </c>
      <c r="L483" s="522"/>
    </row>
    <row r="484" spans="1:12" s="699" customFormat="1" ht="20.25" customHeight="1">
      <c r="A484" s="575" t="s">
        <v>390</v>
      </c>
      <c r="B484" s="575"/>
      <c r="C484" s="693"/>
      <c r="D484" s="693"/>
      <c r="E484" s="693"/>
      <c r="F484" s="693"/>
      <c r="G484" s="409"/>
      <c r="H484" s="953"/>
      <c r="I484" s="575"/>
      <c r="L484" s="522"/>
    </row>
    <row r="485" spans="1:12" s="699" customFormat="1" ht="21" customHeight="1">
      <c r="A485" s="575" t="s">
        <v>9</v>
      </c>
      <c r="B485" s="575"/>
      <c r="C485" s="693"/>
      <c r="D485" s="693"/>
      <c r="E485" s="693"/>
      <c r="F485" s="693"/>
      <c r="G485" s="409" t="s">
        <v>1</v>
      </c>
      <c r="H485" s="953">
        <f>SUM(H486)</f>
        <v>70000</v>
      </c>
      <c r="I485" s="575" t="s">
        <v>30</v>
      </c>
      <c r="L485" s="522"/>
    </row>
    <row r="486" spans="1:12" s="396" customFormat="1" ht="20.25" customHeight="1">
      <c r="A486" s="398" t="s">
        <v>409</v>
      </c>
      <c r="B486" s="400"/>
      <c r="C486" s="400"/>
      <c r="D486" s="400"/>
      <c r="E486" s="400"/>
      <c r="F486" s="400"/>
      <c r="G486" s="395" t="s">
        <v>1</v>
      </c>
      <c r="H486" s="401">
        <f>SUM(H488)</f>
        <v>70000</v>
      </c>
      <c r="I486" s="398" t="s">
        <v>30</v>
      </c>
      <c r="L486" s="397"/>
    </row>
    <row r="487" spans="1:12" s="396" customFormat="1" ht="18" customHeight="1">
      <c r="A487" s="402"/>
      <c r="B487" s="575" t="s">
        <v>463</v>
      </c>
      <c r="C487" s="575"/>
      <c r="D487" s="575"/>
      <c r="E487" s="575"/>
      <c r="F487" s="409"/>
      <c r="G487" s="409"/>
      <c r="H487" s="953"/>
      <c r="I487" s="575"/>
      <c r="J487" s="573"/>
      <c r="L487" s="397"/>
    </row>
    <row r="488" spans="1:12" s="396" customFormat="1" ht="18.75" customHeight="1">
      <c r="A488" s="402"/>
      <c r="B488" s="398"/>
      <c r="C488" s="398"/>
      <c r="D488" s="398"/>
      <c r="E488" s="398"/>
      <c r="F488" s="395"/>
      <c r="G488" s="409" t="s">
        <v>28</v>
      </c>
      <c r="H488" s="953">
        <v>70000</v>
      </c>
      <c r="I488" s="575" t="s">
        <v>30</v>
      </c>
      <c r="J488" s="573"/>
      <c r="L488" s="397"/>
    </row>
    <row r="489" spans="1:12" s="699" customFormat="1" ht="21" customHeight="1">
      <c r="A489" s="693" t="s">
        <v>362</v>
      </c>
      <c r="B489" s="693"/>
      <c r="C489" s="693"/>
      <c r="D489" s="693"/>
      <c r="E489" s="693"/>
      <c r="F489" s="850"/>
      <c r="G489" s="850"/>
      <c r="H489" s="962"/>
      <c r="I489" s="693"/>
      <c r="L489" s="522"/>
    </row>
    <row r="490" spans="1:12" s="699" customFormat="1" ht="17.25" customHeight="1">
      <c r="A490" s="693" t="s">
        <v>1029</v>
      </c>
      <c r="B490" s="693"/>
      <c r="C490" s="693"/>
      <c r="D490" s="693"/>
      <c r="E490" s="693"/>
      <c r="F490" s="693"/>
      <c r="G490" s="850"/>
      <c r="H490" s="962"/>
      <c r="I490" s="693"/>
      <c r="L490" s="522"/>
    </row>
    <row r="491" spans="1:12" s="520" customFormat="1" ht="21" customHeight="1">
      <c r="B491" s="571" t="s">
        <v>839</v>
      </c>
      <c r="E491" s="522"/>
      <c r="H491" s="522"/>
    </row>
    <row r="492" spans="1:12" s="520" customFormat="1" ht="21" customHeight="1">
      <c r="B492" s="520" t="s">
        <v>898</v>
      </c>
      <c r="E492" s="522"/>
      <c r="H492" s="522"/>
    </row>
    <row r="493" spans="1:12" s="520" customFormat="1" ht="20.25" customHeight="1">
      <c r="A493" s="520" t="s">
        <v>899</v>
      </c>
      <c r="E493" s="522"/>
      <c r="H493" s="522"/>
    </row>
    <row r="494" spans="1:12" s="520" customFormat="1" ht="18.75" customHeight="1">
      <c r="B494" s="571" t="s">
        <v>840</v>
      </c>
      <c r="E494" s="522"/>
      <c r="H494" s="522"/>
    </row>
    <row r="495" spans="1:12" s="520" customFormat="1" ht="17.25" customHeight="1">
      <c r="B495" s="520" t="s">
        <v>841</v>
      </c>
      <c r="E495" s="522"/>
      <c r="H495" s="522"/>
    </row>
    <row r="496" spans="1:12" s="520" customFormat="1" ht="16.5" customHeight="1">
      <c r="B496" s="520" t="s">
        <v>842</v>
      </c>
      <c r="E496" s="522"/>
      <c r="H496" s="522"/>
    </row>
    <row r="497" spans="1:12" s="396" customFormat="1">
      <c r="A497" s="402"/>
      <c r="B497" s="402"/>
      <c r="C497" s="402"/>
      <c r="D497" s="402"/>
      <c r="E497" s="402"/>
      <c r="F497" s="406"/>
      <c r="G497" s="406"/>
      <c r="H497" s="407"/>
      <c r="I497" s="402"/>
      <c r="L497" s="397"/>
    </row>
    <row r="498" spans="1:12" s="396" customFormat="1">
      <c r="A498" s="402"/>
      <c r="B498" s="402"/>
      <c r="C498" s="402"/>
      <c r="D498" s="402"/>
      <c r="E498" s="402"/>
      <c r="F498" s="406"/>
      <c r="G498" s="406"/>
      <c r="H498" s="407"/>
      <c r="I498" s="402"/>
      <c r="L498" s="397"/>
    </row>
    <row r="499" spans="1:12" s="396" customFormat="1">
      <c r="A499" s="402"/>
      <c r="B499" s="402"/>
      <c r="C499" s="402"/>
      <c r="D499" s="402"/>
      <c r="E499" s="402"/>
      <c r="F499" s="406"/>
      <c r="G499" s="406"/>
      <c r="H499" s="407"/>
      <c r="I499" s="402"/>
      <c r="L499" s="397"/>
    </row>
    <row r="500" spans="1:12" s="396" customFormat="1">
      <c r="A500" s="402"/>
      <c r="B500" s="402"/>
      <c r="C500" s="402"/>
      <c r="D500" s="402"/>
      <c r="E500" s="402"/>
      <c r="F500" s="406"/>
      <c r="G500" s="406"/>
      <c r="H500" s="407"/>
      <c r="I500" s="402"/>
      <c r="L500" s="397"/>
    </row>
    <row r="501" spans="1:12" s="396" customFormat="1">
      <c r="A501" s="402"/>
      <c r="B501" s="402"/>
      <c r="C501" s="402"/>
      <c r="D501" s="402"/>
      <c r="E501" s="402"/>
      <c r="F501" s="406"/>
      <c r="G501" s="406"/>
      <c r="H501" s="407"/>
      <c r="I501" s="402"/>
      <c r="L501" s="397"/>
    </row>
    <row r="502" spans="1:12" s="396" customFormat="1">
      <c r="A502" s="402"/>
      <c r="B502" s="402"/>
      <c r="C502" s="402"/>
      <c r="D502" s="402"/>
      <c r="E502" s="402"/>
      <c r="F502" s="406"/>
      <c r="G502" s="406"/>
      <c r="H502" s="407"/>
      <c r="I502" s="402"/>
      <c r="L502" s="397"/>
    </row>
    <row r="503" spans="1:12" s="396" customFormat="1">
      <c r="A503" s="402"/>
      <c r="B503" s="402"/>
      <c r="C503" s="402"/>
      <c r="D503" s="402"/>
      <c r="E503" s="402"/>
      <c r="F503" s="406"/>
      <c r="G503" s="406"/>
      <c r="H503" s="407"/>
      <c r="I503" s="402"/>
      <c r="L503" s="397"/>
    </row>
    <row r="504" spans="1:12" s="396" customFormat="1">
      <c r="A504" s="402"/>
      <c r="B504" s="402"/>
      <c r="C504" s="402"/>
      <c r="D504" s="402"/>
      <c r="E504" s="402"/>
      <c r="F504" s="406"/>
      <c r="G504" s="406"/>
      <c r="H504" s="407"/>
      <c r="I504" s="402"/>
      <c r="L504" s="397"/>
    </row>
    <row r="505" spans="1:12" s="396" customFormat="1">
      <c r="A505" s="402"/>
      <c r="B505" s="402"/>
      <c r="C505" s="402"/>
      <c r="D505" s="402"/>
      <c r="E505" s="402"/>
      <c r="F505" s="406"/>
      <c r="G505" s="406"/>
      <c r="H505" s="407"/>
      <c r="I505" s="402"/>
      <c r="L505" s="397"/>
    </row>
    <row r="506" spans="1:12" s="396" customFormat="1">
      <c r="A506" s="402"/>
      <c r="B506" s="402"/>
      <c r="C506" s="402"/>
      <c r="D506" s="402"/>
      <c r="E506" s="402"/>
      <c r="F506" s="406"/>
      <c r="G506" s="406"/>
      <c r="H506" s="407"/>
      <c r="I506" s="402"/>
      <c r="L506" s="397"/>
    </row>
    <row r="507" spans="1:12" s="396" customFormat="1">
      <c r="A507" s="402"/>
      <c r="B507" s="402"/>
      <c r="C507" s="402"/>
      <c r="D507" s="402"/>
      <c r="E507" s="402"/>
      <c r="F507" s="406"/>
      <c r="G507" s="406"/>
      <c r="H507" s="407"/>
      <c r="I507" s="402"/>
      <c r="L507" s="397"/>
    </row>
    <row r="508" spans="1:12" s="396" customFormat="1">
      <c r="A508" s="402"/>
      <c r="B508" s="402"/>
      <c r="C508" s="402"/>
      <c r="D508" s="402"/>
      <c r="E508" s="402"/>
      <c r="F508" s="406"/>
      <c r="G508" s="406"/>
      <c r="H508" s="407"/>
      <c r="I508" s="402"/>
      <c r="L508" s="397"/>
    </row>
    <row r="509" spans="1:12" s="396" customFormat="1">
      <c r="A509" s="402"/>
      <c r="B509" s="402"/>
      <c r="C509" s="402"/>
      <c r="D509" s="402"/>
      <c r="E509" s="402"/>
      <c r="F509" s="406"/>
      <c r="G509" s="406"/>
      <c r="H509" s="407"/>
      <c r="I509" s="402"/>
      <c r="L509" s="397"/>
    </row>
    <row r="510" spans="1:12" s="396" customFormat="1">
      <c r="A510" s="402"/>
      <c r="B510" s="402"/>
      <c r="C510" s="402"/>
      <c r="D510" s="402"/>
      <c r="E510" s="402"/>
      <c r="F510" s="406"/>
      <c r="G510" s="406"/>
      <c r="H510" s="407"/>
      <c r="I510" s="402"/>
      <c r="L510" s="397"/>
    </row>
    <row r="511" spans="1:12" s="396" customFormat="1">
      <c r="A511" s="402"/>
      <c r="B511" s="402"/>
      <c r="C511" s="402"/>
      <c r="D511" s="402"/>
      <c r="E511" s="402"/>
      <c r="F511" s="406"/>
      <c r="G511" s="406"/>
      <c r="H511" s="407"/>
      <c r="I511" s="402"/>
      <c r="L511" s="397"/>
    </row>
    <row r="512" spans="1:12" s="396" customFormat="1">
      <c r="A512" s="402"/>
      <c r="B512" s="402"/>
      <c r="C512" s="402"/>
      <c r="D512" s="402"/>
      <c r="E512" s="402"/>
      <c r="F512" s="406"/>
      <c r="G512" s="406"/>
      <c r="H512" s="407"/>
      <c r="I512" s="402"/>
      <c r="L512" s="397"/>
    </row>
    <row r="513" spans="1:12" s="396" customFormat="1">
      <c r="A513" s="402"/>
      <c r="B513" s="402"/>
      <c r="C513" s="402"/>
      <c r="D513" s="402"/>
      <c r="E513" s="402"/>
      <c r="F513" s="406"/>
      <c r="G513" s="406"/>
      <c r="H513" s="407"/>
      <c r="I513" s="402"/>
      <c r="L513" s="397"/>
    </row>
    <row r="514" spans="1:12" s="396" customFormat="1">
      <c r="A514" s="402"/>
      <c r="B514" s="402"/>
      <c r="C514" s="402"/>
      <c r="D514" s="402"/>
      <c r="E514" s="402"/>
      <c r="F514" s="406"/>
      <c r="G514" s="406"/>
      <c r="H514" s="407"/>
      <c r="I514" s="402"/>
      <c r="L514" s="397"/>
    </row>
    <row r="515" spans="1:12" s="396" customFormat="1">
      <c r="A515" s="402"/>
      <c r="B515" s="402"/>
      <c r="C515" s="402"/>
      <c r="D515" s="402"/>
      <c r="E515" s="402"/>
      <c r="F515" s="406"/>
      <c r="G515" s="406"/>
      <c r="H515" s="407"/>
      <c r="I515" s="402"/>
      <c r="L515" s="397"/>
    </row>
    <row r="516" spans="1:12" s="396" customFormat="1">
      <c r="A516" s="402"/>
      <c r="B516" s="402"/>
      <c r="C516" s="402"/>
      <c r="D516" s="402"/>
      <c r="E516" s="402"/>
      <c r="F516" s="406"/>
      <c r="G516" s="406"/>
      <c r="H516" s="407"/>
      <c r="I516" s="402"/>
      <c r="L516" s="397"/>
    </row>
    <row r="517" spans="1:12" s="396" customFormat="1">
      <c r="A517" s="402"/>
      <c r="B517" s="402"/>
      <c r="C517" s="402"/>
      <c r="D517" s="402"/>
      <c r="E517" s="402"/>
      <c r="F517" s="406"/>
      <c r="G517" s="406"/>
      <c r="H517" s="407"/>
      <c r="I517" s="402"/>
      <c r="L517" s="397"/>
    </row>
    <row r="518" spans="1:12" s="396" customFormat="1">
      <c r="A518" s="402"/>
      <c r="B518" s="402"/>
      <c r="C518" s="402"/>
      <c r="D518" s="402"/>
      <c r="E518" s="402"/>
      <c r="F518" s="406"/>
      <c r="G518" s="406"/>
      <c r="H518" s="407"/>
      <c r="I518" s="402"/>
      <c r="L518" s="397"/>
    </row>
    <row r="519" spans="1:12" s="396" customFormat="1">
      <c r="A519" s="402"/>
      <c r="B519" s="402"/>
      <c r="C519" s="402"/>
      <c r="D519" s="402"/>
      <c r="E519" s="402"/>
      <c r="F519" s="406"/>
      <c r="G519" s="406"/>
      <c r="H519" s="407"/>
      <c r="I519" s="402"/>
      <c r="L519" s="397"/>
    </row>
    <row r="520" spans="1:12" s="396" customFormat="1">
      <c r="A520" s="402"/>
      <c r="B520" s="402"/>
      <c r="C520" s="402"/>
      <c r="D520" s="402"/>
      <c r="E520" s="402"/>
      <c r="F520" s="406"/>
      <c r="G520" s="406"/>
      <c r="H520" s="407"/>
      <c r="I520" s="402"/>
      <c r="L520" s="397"/>
    </row>
    <row r="521" spans="1:12" s="396" customFormat="1">
      <c r="A521" s="402"/>
      <c r="B521" s="402"/>
      <c r="C521" s="402"/>
      <c r="D521" s="402"/>
      <c r="E521" s="402"/>
      <c r="F521" s="406"/>
      <c r="G521" s="406"/>
      <c r="H521" s="407"/>
      <c r="I521" s="402"/>
      <c r="L521" s="397"/>
    </row>
    <row r="522" spans="1:12" s="396" customFormat="1">
      <c r="A522" s="402"/>
      <c r="B522" s="402"/>
      <c r="C522" s="402"/>
      <c r="D522" s="402"/>
      <c r="E522" s="402"/>
      <c r="F522" s="406"/>
      <c r="G522" s="406"/>
      <c r="H522" s="407"/>
      <c r="I522" s="402"/>
      <c r="L522" s="397"/>
    </row>
    <row r="523" spans="1:12" s="396" customFormat="1">
      <c r="A523" s="402"/>
      <c r="B523" s="402"/>
      <c r="C523" s="402"/>
      <c r="D523" s="402"/>
      <c r="E523" s="402"/>
      <c r="F523" s="406"/>
      <c r="G523" s="406"/>
      <c r="H523" s="407"/>
      <c r="I523" s="402"/>
      <c r="L523" s="397"/>
    </row>
    <row r="524" spans="1:12" s="396" customFormat="1">
      <c r="A524" s="402"/>
      <c r="B524" s="402"/>
      <c r="C524" s="402"/>
      <c r="D524" s="402"/>
      <c r="E524" s="402"/>
      <c r="F524" s="406"/>
      <c r="G524" s="406"/>
      <c r="H524" s="407"/>
      <c r="I524" s="402"/>
      <c r="L524" s="397"/>
    </row>
    <row r="525" spans="1:12" s="396" customFormat="1">
      <c r="A525" s="402"/>
      <c r="B525" s="402"/>
      <c r="C525" s="402"/>
      <c r="D525" s="402"/>
      <c r="E525" s="402"/>
      <c r="F525" s="406"/>
      <c r="G525" s="406"/>
      <c r="H525" s="407"/>
      <c r="I525" s="402"/>
      <c r="L525" s="397"/>
    </row>
    <row r="526" spans="1:12" s="396" customFormat="1">
      <c r="A526" s="402"/>
      <c r="B526" s="402"/>
      <c r="C526" s="402"/>
      <c r="D526" s="402"/>
      <c r="E526" s="402"/>
      <c r="F526" s="406"/>
      <c r="G526" s="406"/>
      <c r="H526" s="407"/>
      <c r="I526" s="402"/>
      <c r="L526" s="397"/>
    </row>
    <row r="527" spans="1:12" s="396" customFormat="1">
      <c r="A527" s="402"/>
      <c r="B527" s="402"/>
      <c r="C527" s="402"/>
      <c r="D527" s="402"/>
      <c r="E527" s="402"/>
      <c r="F527" s="406"/>
      <c r="G527" s="406"/>
      <c r="H527" s="407"/>
      <c r="I527" s="402"/>
      <c r="L527" s="397"/>
    </row>
    <row r="528" spans="1:12" s="396" customFormat="1">
      <c r="A528" s="402"/>
      <c r="B528" s="402"/>
      <c r="C528" s="402"/>
      <c r="D528" s="402"/>
      <c r="E528" s="402"/>
      <c r="F528" s="406"/>
      <c r="G528" s="406"/>
      <c r="H528" s="407"/>
      <c r="I528" s="402"/>
      <c r="L528" s="397"/>
    </row>
    <row r="529" spans="1:12" s="396" customFormat="1">
      <c r="A529" s="402"/>
      <c r="B529" s="402"/>
      <c r="C529" s="402"/>
      <c r="D529" s="402"/>
      <c r="E529" s="402"/>
      <c r="F529" s="406"/>
      <c r="G529" s="406"/>
      <c r="H529" s="407"/>
      <c r="I529" s="402"/>
      <c r="L529" s="397"/>
    </row>
    <row r="530" spans="1:12" s="396" customFormat="1">
      <c r="A530" s="402"/>
      <c r="B530" s="402"/>
      <c r="C530" s="402"/>
      <c r="D530" s="402"/>
      <c r="E530" s="402"/>
      <c r="F530" s="406"/>
      <c r="G530" s="406"/>
      <c r="H530" s="407"/>
      <c r="I530" s="402"/>
      <c r="L530" s="397"/>
    </row>
    <row r="531" spans="1:12" s="396" customFormat="1">
      <c r="A531" s="402"/>
      <c r="B531" s="402"/>
      <c r="C531" s="402"/>
      <c r="D531" s="402"/>
      <c r="E531" s="402"/>
      <c r="F531" s="406"/>
      <c r="G531" s="406"/>
      <c r="H531" s="407"/>
      <c r="I531" s="402"/>
      <c r="L531" s="397"/>
    </row>
    <row r="532" spans="1:12" s="396" customFormat="1">
      <c r="A532" s="402"/>
      <c r="B532" s="402"/>
      <c r="C532" s="402"/>
      <c r="D532" s="402"/>
      <c r="E532" s="402"/>
      <c r="F532" s="406"/>
      <c r="G532" s="406"/>
      <c r="H532" s="407"/>
      <c r="I532" s="402"/>
      <c r="L532" s="397"/>
    </row>
    <row r="533" spans="1:12" s="396" customFormat="1">
      <c r="A533" s="402"/>
      <c r="B533" s="402"/>
      <c r="C533" s="402"/>
      <c r="D533" s="402"/>
      <c r="E533" s="402"/>
      <c r="F533" s="406"/>
      <c r="G533" s="406"/>
      <c r="H533" s="407"/>
      <c r="I533" s="402"/>
      <c r="L533" s="397"/>
    </row>
    <row r="534" spans="1:12" s="396" customFormat="1">
      <c r="A534" s="402"/>
      <c r="B534" s="402"/>
      <c r="C534" s="402"/>
      <c r="D534" s="402"/>
      <c r="E534" s="402"/>
      <c r="F534" s="406"/>
      <c r="G534" s="406"/>
      <c r="H534" s="407"/>
      <c r="I534" s="402"/>
      <c r="L534" s="397"/>
    </row>
    <row r="535" spans="1:12" s="396" customFormat="1">
      <c r="A535" s="402"/>
      <c r="B535" s="402"/>
      <c r="C535" s="402"/>
      <c r="D535" s="402"/>
      <c r="E535" s="402"/>
      <c r="F535" s="406"/>
      <c r="G535" s="406"/>
      <c r="H535" s="407"/>
      <c r="I535" s="402"/>
      <c r="L535" s="397"/>
    </row>
    <row r="536" spans="1:12" s="396" customFormat="1">
      <c r="A536" s="398"/>
      <c r="B536" s="398"/>
      <c r="C536" s="398"/>
      <c r="D536" s="398"/>
      <c r="E536" s="398"/>
      <c r="F536" s="395"/>
      <c r="G536" s="395"/>
      <c r="H536" s="399"/>
      <c r="I536" s="398"/>
      <c r="L536" s="397"/>
    </row>
    <row r="537" spans="1:12" s="63" customFormat="1">
      <c r="F537" s="397"/>
    </row>
  </sheetData>
  <pageMargins left="0.9055118110236221" right="0.11811023622047245" top="0.74803149606299213" bottom="0.55118110236220474" header="0.31496062992125984" footer="0.31496062992125984"/>
  <pageSetup paperSize="9" firstPageNumber="164" orientation="portrait" useFirstPageNumber="1" r:id="rId1"/>
  <headerFooter>
    <oddHeader>&amp;R&amp;16&amp;P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126"/>
  <sheetViews>
    <sheetView view="pageBreakPreview" topLeftCell="A127" zoomScale="150" zoomScaleNormal="150" zoomScaleSheetLayoutView="150" workbookViewId="0">
      <selection activeCell="C63" sqref="C63"/>
    </sheetView>
  </sheetViews>
  <sheetFormatPr defaultRowHeight="23.25"/>
  <cols>
    <col min="1" max="7" width="9.140625" style="57"/>
    <col min="8" max="8" width="13.28515625" style="57" customWidth="1"/>
    <col min="9" max="16384" width="9.140625" style="57"/>
  </cols>
  <sheetData>
    <row r="1" spans="1:12" s="396" customFormat="1">
      <c r="A1" s="400" t="s">
        <v>64</v>
      </c>
      <c r="G1" s="395" t="s">
        <v>1</v>
      </c>
      <c r="H1" s="401">
        <f>SUM(H2)</f>
        <v>215000</v>
      </c>
      <c r="I1" s="398" t="s">
        <v>30</v>
      </c>
      <c r="L1" s="397"/>
    </row>
    <row r="2" spans="1:12" s="396" customFormat="1">
      <c r="A2" s="400" t="s">
        <v>86</v>
      </c>
      <c r="G2" s="395" t="s">
        <v>1</v>
      </c>
      <c r="H2" s="401">
        <f>SUM(H3,H96)</f>
        <v>215000</v>
      </c>
      <c r="I2" s="398" t="s">
        <v>30</v>
      </c>
      <c r="L2" s="397"/>
    </row>
    <row r="3" spans="1:12" s="396" customFormat="1">
      <c r="A3" s="400" t="s">
        <v>132</v>
      </c>
      <c r="G3" s="395" t="s">
        <v>1</v>
      </c>
      <c r="H3" s="401">
        <f>SUM(H5)</f>
        <v>135000</v>
      </c>
      <c r="I3" s="398" t="s">
        <v>30</v>
      </c>
      <c r="J3" s="400"/>
      <c r="L3" s="397"/>
    </row>
    <row r="4" spans="1:12" s="396" customFormat="1">
      <c r="A4" s="400" t="s">
        <v>390</v>
      </c>
      <c r="G4" s="395"/>
      <c r="H4" s="401"/>
      <c r="I4" s="398"/>
      <c r="J4" s="400"/>
      <c r="L4" s="397"/>
    </row>
    <row r="5" spans="1:12" s="396" customFormat="1">
      <c r="A5" s="400" t="s">
        <v>9</v>
      </c>
      <c r="G5" s="395" t="s">
        <v>1</v>
      </c>
      <c r="H5" s="401">
        <f>SUM(H7)</f>
        <v>135000</v>
      </c>
      <c r="I5" s="398" t="s">
        <v>30</v>
      </c>
      <c r="J5" s="400"/>
      <c r="L5" s="397"/>
    </row>
    <row r="6" spans="1:12" s="400" customFormat="1" ht="26.25" customHeight="1">
      <c r="A6" s="400" t="s">
        <v>580</v>
      </c>
      <c r="E6" s="401"/>
      <c r="F6" s="401"/>
      <c r="G6" s="417"/>
      <c r="H6" s="397"/>
      <c r="I6" s="398"/>
      <c r="L6" s="401"/>
    </row>
    <row r="7" spans="1:12" s="400" customFormat="1" ht="26.25" customHeight="1">
      <c r="E7" s="401"/>
      <c r="F7" s="401"/>
      <c r="G7" s="417" t="s">
        <v>1</v>
      </c>
      <c r="H7" s="401">
        <f>SUM(H8,H18,H35,H59,H73,H84)</f>
        <v>135000</v>
      </c>
      <c r="I7" s="398" t="s">
        <v>30</v>
      </c>
      <c r="L7" s="401"/>
    </row>
    <row r="8" spans="1:12" s="400" customFormat="1" ht="21.75">
      <c r="B8" s="400" t="s">
        <v>689</v>
      </c>
      <c r="G8" s="395" t="s">
        <v>28</v>
      </c>
      <c r="H8" s="401">
        <v>15000</v>
      </c>
      <c r="I8" s="398" t="s">
        <v>30</v>
      </c>
      <c r="L8" s="401"/>
    </row>
    <row r="9" spans="1:12" s="63" customFormat="1" ht="26.25" customHeight="1">
      <c r="A9" s="572" t="s">
        <v>1201</v>
      </c>
      <c r="E9" s="410"/>
      <c r="F9" s="397"/>
      <c r="H9" s="397"/>
    </row>
    <row r="10" spans="1:12" s="63" customFormat="1" ht="24.75" customHeight="1">
      <c r="A10" s="572" t="s">
        <v>1202</v>
      </c>
      <c r="E10" s="410"/>
      <c r="F10" s="397"/>
      <c r="H10" s="397"/>
    </row>
    <row r="11" spans="1:12" s="63" customFormat="1" ht="21" customHeight="1">
      <c r="A11" s="589" t="s">
        <v>1031</v>
      </c>
      <c r="E11" s="410"/>
      <c r="F11" s="397"/>
      <c r="H11" s="397"/>
    </row>
    <row r="12" spans="1:12" s="520" customFormat="1" ht="21" customHeight="1">
      <c r="B12" s="520" t="s">
        <v>857</v>
      </c>
      <c r="E12" s="411"/>
      <c r="F12" s="522"/>
      <c r="H12" s="522"/>
    </row>
    <row r="13" spans="1:12" s="520" customFormat="1" ht="21.75" customHeight="1">
      <c r="B13" s="520" t="s">
        <v>846</v>
      </c>
      <c r="E13" s="411"/>
      <c r="F13" s="522"/>
      <c r="H13" s="522"/>
    </row>
    <row r="14" spans="1:12" s="520" customFormat="1" ht="19.5" customHeight="1">
      <c r="A14" s="593"/>
      <c r="B14" s="520" t="s">
        <v>928</v>
      </c>
      <c r="E14" s="411"/>
      <c r="F14" s="522"/>
      <c r="H14" s="522"/>
    </row>
    <row r="15" spans="1:12" s="520" customFormat="1" ht="20.25" customHeight="1">
      <c r="A15" s="520" t="s">
        <v>1003</v>
      </c>
      <c r="E15" s="411"/>
      <c r="F15" s="522"/>
      <c r="H15" s="522"/>
    </row>
    <row r="16" spans="1:12" s="63" customFormat="1" ht="23.25" customHeight="1">
      <c r="A16" s="574" t="s">
        <v>1032</v>
      </c>
      <c r="E16" s="410"/>
      <c r="F16" s="397"/>
      <c r="H16" s="397"/>
    </row>
    <row r="17" spans="1:12" s="400" customFormat="1" ht="21.75">
      <c r="B17" s="400" t="s">
        <v>431</v>
      </c>
      <c r="G17" s="395"/>
      <c r="H17" s="401"/>
      <c r="I17" s="398"/>
      <c r="L17" s="401"/>
    </row>
    <row r="18" spans="1:12" s="400" customFormat="1" ht="21.75">
      <c r="G18" s="395" t="s">
        <v>28</v>
      </c>
      <c r="H18" s="401">
        <v>25000</v>
      </c>
      <c r="I18" s="398" t="s">
        <v>30</v>
      </c>
      <c r="L18" s="401"/>
    </row>
    <row r="19" spans="1:12" s="63" customFormat="1" ht="23.25" customHeight="1">
      <c r="A19" s="63" t="s">
        <v>1033</v>
      </c>
      <c r="E19" s="410"/>
      <c r="F19" s="397"/>
      <c r="H19" s="397"/>
    </row>
    <row r="20" spans="1:12" s="63" customFormat="1" ht="23.25" customHeight="1">
      <c r="A20" s="63" t="s">
        <v>1034</v>
      </c>
      <c r="E20" s="410"/>
      <c r="F20" s="397"/>
      <c r="H20" s="397"/>
    </row>
    <row r="21" spans="1:12" s="63" customFormat="1" ht="23.25" customHeight="1">
      <c r="A21" s="63" t="s">
        <v>977</v>
      </c>
      <c r="E21" s="410"/>
      <c r="F21" s="397"/>
      <c r="H21" s="397"/>
    </row>
    <row r="22" spans="1:12" s="63" customFormat="1" ht="23.25" customHeight="1">
      <c r="A22" s="63" t="s">
        <v>1035</v>
      </c>
      <c r="E22" s="410"/>
      <c r="F22" s="397"/>
      <c r="H22" s="397"/>
    </row>
    <row r="23" spans="1:12" s="63" customFormat="1" ht="23.25" customHeight="1">
      <c r="A23" s="63" t="s">
        <v>2392</v>
      </c>
      <c r="E23" s="410"/>
      <c r="F23" s="397"/>
      <c r="H23" s="397"/>
    </row>
    <row r="24" spans="1:12" s="404" customFormat="1" ht="23.25" customHeight="1">
      <c r="A24" s="404" t="s">
        <v>1943</v>
      </c>
      <c r="E24" s="405"/>
      <c r="F24" s="401"/>
      <c r="H24" s="401"/>
    </row>
    <row r="25" spans="1:12" s="63" customFormat="1" ht="25.5" customHeight="1">
      <c r="B25" s="63" t="s">
        <v>857</v>
      </c>
      <c r="E25" s="410"/>
      <c r="F25" s="397"/>
      <c r="H25" s="397"/>
    </row>
    <row r="26" spans="1:12" s="63" customFormat="1" ht="25.5" customHeight="1">
      <c r="B26" s="63" t="s">
        <v>846</v>
      </c>
      <c r="E26" s="410"/>
      <c r="F26" s="397"/>
      <c r="H26" s="397"/>
    </row>
    <row r="27" spans="1:12" s="63" customFormat="1" ht="23.25" customHeight="1">
      <c r="A27" s="574"/>
      <c r="B27" s="63" t="s">
        <v>928</v>
      </c>
      <c r="E27" s="410"/>
      <c r="F27" s="397"/>
      <c r="H27" s="397"/>
    </row>
    <row r="28" spans="1:12" s="63" customFormat="1" ht="23.25" customHeight="1">
      <c r="A28" s="63" t="s">
        <v>929</v>
      </c>
      <c r="E28" s="410"/>
      <c r="F28" s="397"/>
      <c r="H28" s="397"/>
    </row>
    <row r="29" spans="1:12" s="63" customFormat="1" ht="23.25" customHeight="1">
      <c r="A29" s="574" t="s">
        <v>1036</v>
      </c>
      <c r="E29" s="410"/>
      <c r="F29" s="397"/>
      <c r="H29" s="397"/>
    </row>
    <row r="30" spans="1:12" s="63" customFormat="1" ht="23.25" customHeight="1">
      <c r="A30" s="574"/>
      <c r="E30" s="410"/>
      <c r="F30" s="397"/>
      <c r="H30" s="397"/>
    </row>
    <row r="31" spans="1:12" s="63" customFormat="1" ht="23.25" customHeight="1">
      <c r="A31" s="574"/>
      <c r="E31" s="410"/>
      <c r="F31" s="397"/>
      <c r="H31" s="397"/>
    </row>
    <row r="32" spans="1:12" s="63" customFormat="1" ht="23.25" customHeight="1">
      <c r="A32" s="574"/>
      <c r="E32" s="410"/>
      <c r="F32" s="397"/>
      <c r="H32" s="397"/>
    </row>
    <row r="33" spans="1:12" s="63" customFormat="1" ht="23.25" customHeight="1">
      <c r="A33" s="574"/>
      <c r="E33" s="410"/>
      <c r="F33" s="397"/>
      <c r="H33" s="397"/>
    </row>
    <row r="34" spans="1:12" s="63" customFormat="1" ht="23.25" customHeight="1">
      <c r="A34" s="574"/>
      <c r="E34" s="410"/>
      <c r="F34" s="397"/>
      <c r="H34" s="397"/>
    </row>
    <row r="35" spans="1:12" s="400" customFormat="1" ht="21.75">
      <c r="A35" s="404"/>
      <c r="B35" s="590" t="s">
        <v>690</v>
      </c>
      <c r="C35" s="404"/>
      <c r="D35" s="404"/>
      <c r="E35" s="405"/>
      <c r="F35" s="401"/>
      <c r="G35" s="405" t="s">
        <v>28</v>
      </c>
      <c r="H35" s="401">
        <v>25000</v>
      </c>
      <c r="I35" s="398" t="s">
        <v>30</v>
      </c>
      <c r="L35" s="401"/>
    </row>
    <row r="36" spans="1:12" s="63" customFormat="1" ht="24.75" customHeight="1">
      <c r="A36" s="63" t="s">
        <v>1037</v>
      </c>
      <c r="E36" s="410"/>
      <c r="F36" s="397"/>
      <c r="H36" s="397"/>
    </row>
    <row r="37" spans="1:12" s="63" customFormat="1" ht="22.5" customHeight="1">
      <c r="A37" s="63" t="s">
        <v>1038</v>
      </c>
      <c r="E37" s="410"/>
      <c r="F37" s="397"/>
      <c r="H37" s="397"/>
    </row>
    <row r="38" spans="1:12" s="63" customFormat="1" ht="22.5" customHeight="1">
      <c r="A38" s="63" t="s">
        <v>1039</v>
      </c>
      <c r="E38" s="410"/>
      <c r="F38" s="397"/>
      <c r="H38" s="397"/>
    </row>
    <row r="39" spans="1:12" s="63" customFormat="1" ht="22.5" customHeight="1">
      <c r="A39" s="63" t="s">
        <v>1034</v>
      </c>
      <c r="E39" s="410"/>
      <c r="F39" s="397"/>
      <c r="H39" s="397"/>
    </row>
    <row r="40" spans="1:12" s="63" customFormat="1" ht="23.25" customHeight="1">
      <c r="A40" s="63" t="s">
        <v>1034</v>
      </c>
      <c r="E40" s="410"/>
      <c r="F40" s="397"/>
      <c r="H40" s="397"/>
    </row>
    <row r="41" spans="1:12" s="63" customFormat="1" ht="23.25" customHeight="1">
      <c r="A41" s="63" t="s">
        <v>977</v>
      </c>
      <c r="E41" s="410"/>
      <c r="F41" s="397"/>
      <c r="H41" s="397"/>
    </row>
    <row r="42" spans="1:12" s="63" customFormat="1" ht="23.25" customHeight="1">
      <c r="A42" s="63" t="s">
        <v>1035</v>
      </c>
      <c r="E42" s="410"/>
      <c r="F42" s="397"/>
      <c r="H42" s="397"/>
    </row>
    <row r="43" spans="1:12" s="63" customFormat="1" ht="23.25" customHeight="1">
      <c r="A43" s="63" t="s">
        <v>2392</v>
      </c>
      <c r="E43" s="410"/>
      <c r="F43" s="397"/>
      <c r="H43" s="397"/>
    </row>
    <row r="44" spans="1:12" s="63" customFormat="1" ht="23.25" customHeight="1">
      <c r="A44" s="404" t="s">
        <v>1943</v>
      </c>
      <c r="E44" s="410"/>
      <c r="F44" s="397"/>
      <c r="H44" s="397"/>
    </row>
    <row r="45" spans="1:12" s="63" customFormat="1" ht="21.75" customHeight="1">
      <c r="B45" s="63" t="s">
        <v>857</v>
      </c>
      <c r="E45" s="410"/>
      <c r="F45" s="397"/>
      <c r="H45" s="397"/>
    </row>
    <row r="46" spans="1:12" s="63" customFormat="1" ht="22.5" customHeight="1">
      <c r="B46" s="63" t="s">
        <v>846</v>
      </c>
      <c r="E46" s="410"/>
      <c r="F46" s="397"/>
      <c r="H46" s="397"/>
    </row>
    <row r="47" spans="1:12" s="63" customFormat="1" ht="21.75" customHeight="1">
      <c r="B47" s="63" t="s">
        <v>1203</v>
      </c>
      <c r="E47" s="410"/>
      <c r="F47" s="397"/>
      <c r="H47" s="397"/>
    </row>
    <row r="48" spans="1:12" s="63" customFormat="1" ht="18" customHeight="1">
      <c r="A48" s="589" t="s">
        <v>965</v>
      </c>
      <c r="E48" s="410"/>
      <c r="F48" s="397"/>
      <c r="H48" s="397"/>
    </row>
    <row r="49" spans="1:9" s="520" customFormat="1" ht="20.25" customHeight="1">
      <c r="B49" s="520" t="s">
        <v>1040</v>
      </c>
      <c r="E49" s="411"/>
      <c r="F49" s="522"/>
      <c r="H49" s="522"/>
    </row>
    <row r="50" spans="1:9" s="520" customFormat="1" ht="20.25" customHeight="1">
      <c r="A50" s="520" t="s">
        <v>1041</v>
      </c>
      <c r="E50" s="411"/>
      <c r="F50" s="522"/>
      <c r="H50" s="522"/>
    </row>
    <row r="51" spans="1:9" s="520" customFormat="1" ht="21" customHeight="1">
      <c r="A51" s="520" t="s">
        <v>1042</v>
      </c>
      <c r="E51" s="411"/>
      <c r="F51" s="522"/>
      <c r="H51" s="522"/>
    </row>
    <row r="52" spans="1:9" s="520" customFormat="1" ht="22.5" customHeight="1">
      <c r="B52" s="520" t="s">
        <v>1043</v>
      </c>
      <c r="E52" s="411"/>
      <c r="F52" s="522"/>
      <c r="H52" s="522"/>
    </row>
    <row r="53" spans="1:9" s="520" customFormat="1" ht="23.25" customHeight="1">
      <c r="A53" s="520" t="s">
        <v>1044</v>
      </c>
      <c r="E53" s="411"/>
      <c r="F53" s="522"/>
      <c r="H53" s="522"/>
    </row>
    <row r="54" spans="1:9" s="520" customFormat="1" ht="20.25" customHeight="1">
      <c r="B54" s="520" t="s">
        <v>1045</v>
      </c>
      <c r="E54" s="411"/>
      <c r="F54" s="522"/>
      <c r="H54" s="522"/>
    </row>
    <row r="55" spans="1:9" s="520" customFormat="1" ht="23.25" customHeight="1">
      <c r="A55" s="520" t="s">
        <v>1046</v>
      </c>
      <c r="E55" s="411"/>
      <c r="F55" s="522"/>
      <c r="H55" s="522"/>
    </row>
    <row r="56" spans="1:9" s="520" customFormat="1" ht="20.25" customHeight="1">
      <c r="A56" s="593"/>
      <c r="B56" s="520" t="s">
        <v>930</v>
      </c>
      <c r="E56" s="411"/>
      <c r="F56" s="522"/>
      <c r="H56" s="522"/>
    </row>
    <row r="57" spans="1:9" s="520" customFormat="1" ht="21" customHeight="1">
      <c r="A57" s="520" t="s">
        <v>929</v>
      </c>
      <c r="E57" s="411"/>
      <c r="F57" s="522"/>
      <c r="H57" s="522"/>
    </row>
    <row r="58" spans="1:9" s="63" customFormat="1" ht="23.25" customHeight="1">
      <c r="A58" s="574" t="s">
        <v>1047</v>
      </c>
      <c r="E58" s="410"/>
      <c r="F58" s="397"/>
      <c r="H58" s="397"/>
    </row>
    <row r="59" spans="1:9" s="404" customFormat="1" ht="21" customHeight="1">
      <c r="B59" s="404" t="s">
        <v>2374</v>
      </c>
      <c r="E59" s="405"/>
      <c r="F59" s="401"/>
      <c r="G59" s="405" t="s">
        <v>28</v>
      </c>
      <c r="H59" s="401">
        <v>20000</v>
      </c>
      <c r="I59" s="404" t="s">
        <v>30</v>
      </c>
    </row>
    <row r="60" spans="1:9" s="63" customFormat="1" ht="21" customHeight="1">
      <c r="A60" s="589" t="s">
        <v>1051</v>
      </c>
      <c r="E60" s="410"/>
      <c r="F60" s="397"/>
      <c r="H60" s="397"/>
    </row>
    <row r="61" spans="1:9" s="63" customFormat="1" ht="19.5" customHeight="1">
      <c r="A61" s="589" t="s">
        <v>1052</v>
      </c>
      <c r="E61" s="410"/>
      <c r="F61" s="397"/>
      <c r="H61" s="397"/>
    </row>
    <row r="62" spans="1:9" s="520" customFormat="1" ht="20.25" customHeight="1">
      <c r="A62" s="520" t="s">
        <v>1050</v>
      </c>
      <c r="E62" s="411"/>
      <c r="F62" s="522"/>
      <c r="H62" s="522"/>
    </row>
    <row r="63" spans="1:9" s="520" customFormat="1" ht="21.75" customHeight="1">
      <c r="A63" s="520" t="s">
        <v>977</v>
      </c>
      <c r="E63" s="411"/>
      <c r="F63" s="522"/>
      <c r="H63" s="522"/>
    </row>
    <row r="64" spans="1:9" s="520" customFormat="1" ht="21" customHeight="1">
      <c r="A64" s="520" t="s">
        <v>1035</v>
      </c>
      <c r="E64" s="411"/>
      <c r="F64" s="522"/>
      <c r="H64" s="522"/>
    </row>
    <row r="65" spans="1:9" s="63" customFormat="1" ht="21" customHeight="1">
      <c r="A65" s="520" t="s">
        <v>2391</v>
      </c>
      <c r="E65" s="410"/>
      <c r="F65" s="397"/>
      <c r="H65" s="397"/>
    </row>
    <row r="66" spans="1:9" s="404" customFormat="1" ht="21" customHeight="1">
      <c r="A66" s="571" t="s">
        <v>1946</v>
      </c>
      <c r="E66" s="405"/>
      <c r="F66" s="401"/>
      <c r="H66" s="401"/>
    </row>
    <row r="67" spans="1:9" s="520" customFormat="1" ht="19.5" customHeight="1">
      <c r="B67" s="520" t="s">
        <v>857</v>
      </c>
      <c r="E67" s="411"/>
      <c r="F67" s="522"/>
      <c r="H67" s="522"/>
    </row>
    <row r="68" spans="1:9" s="520" customFormat="1" ht="23.25" customHeight="1">
      <c r="B68" s="520" t="s">
        <v>846</v>
      </c>
      <c r="E68" s="411"/>
      <c r="F68" s="522"/>
      <c r="H68" s="522"/>
    </row>
    <row r="69" spans="1:9" s="520" customFormat="1" ht="18.75" customHeight="1">
      <c r="B69" s="520" t="s">
        <v>1053</v>
      </c>
      <c r="E69" s="411"/>
      <c r="F69" s="522"/>
      <c r="H69" s="522"/>
    </row>
    <row r="70" spans="1:9" s="520" customFormat="1" ht="22.5" customHeight="1">
      <c r="B70" s="520" t="s">
        <v>1054</v>
      </c>
      <c r="E70" s="411"/>
      <c r="F70" s="522"/>
      <c r="H70" s="522"/>
    </row>
    <row r="71" spans="1:9" s="63" customFormat="1" ht="18.75" customHeight="1">
      <c r="A71" s="593" t="s">
        <v>1055</v>
      </c>
      <c r="E71" s="410"/>
      <c r="F71" s="397"/>
      <c r="H71" s="397"/>
    </row>
    <row r="72" spans="1:9" s="404" customFormat="1" ht="21" customHeight="1">
      <c r="B72" s="590" t="s">
        <v>2375</v>
      </c>
      <c r="E72" s="405"/>
      <c r="F72" s="401"/>
      <c r="H72" s="401"/>
    </row>
    <row r="73" spans="1:9" s="63" customFormat="1" ht="21" customHeight="1">
      <c r="E73" s="410"/>
      <c r="F73" s="397"/>
      <c r="G73" s="405" t="s">
        <v>28</v>
      </c>
      <c r="H73" s="401">
        <v>20000</v>
      </c>
      <c r="I73" s="404" t="s">
        <v>30</v>
      </c>
    </row>
    <row r="74" spans="1:9" s="63" customFormat="1" ht="21" customHeight="1">
      <c r="A74" s="589" t="s">
        <v>1204</v>
      </c>
      <c r="E74" s="410"/>
      <c r="F74" s="397"/>
      <c r="H74" s="397"/>
    </row>
    <row r="75" spans="1:9" s="63" customFormat="1" ht="21" customHeight="1">
      <c r="A75" s="589" t="s">
        <v>1205</v>
      </c>
      <c r="E75" s="410"/>
      <c r="F75" s="397"/>
      <c r="H75" s="397"/>
    </row>
    <row r="76" spans="1:9" s="63" customFormat="1" ht="21" customHeight="1">
      <c r="A76" s="589" t="s">
        <v>1387</v>
      </c>
      <c r="E76" s="410"/>
      <c r="F76" s="397"/>
      <c r="H76" s="397"/>
    </row>
    <row r="77" spans="1:9" s="63" customFormat="1" ht="21" customHeight="1">
      <c r="A77" s="589" t="s">
        <v>2393</v>
      </c>
      <c r="E77" s="410"/>
      <c r="F77" s="397"/>
      <c r="H77" s="397"/>
    </row>
    <row r="78" spans="1:9" s="404" customFormat="1" ht="21" customHeight="1">
      <c r="A78" s="590" t="s">
        <v>1946</v>
      </c>
      <c r="E78" s="405"/>
      <c r="F78" s="401"/>
      <c r="H78" s="401"/>
    </row>
    <row r="79" spans="1:9" s="63" customFormat="1" ht="22.5" customHeight="1">
      <c r="B79" s="589" t="s">
        <v>857</v>
      </c>
      <c r="E79" s="410"/>
      <c r="F79" s="397"/>
      <c r="H79" s="397"/>
    </row>
    <row r="80" spans="1:9" s="63" customFormat="1" ht="23.25" customHeight="1">
      <c r="B80" s="589" t="s">
        <v>846</v>
      </c>
      <c r="E80" s="410"/>
      <c r="F80" s="397"/>
      <c r="H80" s="397"/>
    </row>
    <row r="81" spans="1:12" s="63" customFormat="1" ht="23.25" customHeight="1">
      <c r="A81" s="574"/>
      <c r="B81" s="63" t="s">
        <v>928</v>
      </c>
      <c r="E81" s="410"/>
      <c r="F81" s="397"/>
      <c r="H81" s="397"/>
    </row>
    <row r="82" spans="1:12" s="63" customFormat="1" ht="23.25" customHeight="1">
      <c r="A82" s="63" t="s">
        <v>929</v>
      </c>
      <c r="E82" s="410"/>
      <c r="F82" s="397"/>
      <c r="H82" s="397"/>
    </row>
    <row r="83" spans="1:12" s="63" customFormat="1" ht="19.5" customHeight="1">
      <c r="A83" s="592" t="s">
        <v>2063</v>
      </c>
      <c r="E83" s="410"/>
      <c r="F83" s="397"/>
      <c r="H83" s="397"/>
    </row>
    <row r="84" spans="1:12" s="404" customFormat="1" ht="21" customHeight="1">
      <c r="B84" s="590" t="s">
        <v>2376</v>
      </c>
      <c r="E84" s="405"/>
      <c r="F84" s="401"/>
      <c r="G84" s="404" t="s">
        <v>28</v>
      </c>
      <c r="H84" s="401">
        <v>30000</v>
      </c>
      <c r="I84" s="404" t="s">
        <v>30</v>
      </c>
    </row>
    <row r="85" spans="1:12" s="63" customFormat="1" ht="21" customHeight="1">
      <c r="A85" s="589" t="s">
        <v>2061</v>
      </c>
      <c r="E85" s="410"/>
      <c r="F85" s="397"/>
      <c r="H85" s="397"/>
    </row>
    <row r="86" spans="1:12" s="63" customFormat="1" ht="24.75" customHeight="1">
      <c r="A86" s="63" t="s">
        <v>2062</v>
      </c>
      <c r="E86" s="410"/>
      <c r="F86" s="397"/>
      <c r="H86" s="397"/>
    </row>
    <row r="87" spans="1:12" s="63" customFormat="1" ht="23.25" customHeight="1">
      <c r="A87" s="63" t="s">
        <v>977</v>
      </c>
      <c r="E87" s="410"/>
      <c r="F87" s="397"/>
      <c r="H87" s="397"/>
    </row>
    <row r="88" spans="1:12" s="63" customFormat="1" ht="23.25" customHeight="1">
      <c r="A88" s="63" t="s">
        <v>1035</v>
      </c>
      <c r="E88" s="410"/>
      <c r="F88" s="397"/>
      <c r="H88" s="397"/>
    </row>
    <row r="89" spans="1:12" s="404" customFormat="1" ht="21" customHeight="1">
      <c r="A89" s="590" t="s">
        <v>1946</v>
      </c>
      <c r="E89" s="405"/>
      <c r="F89" s="401"/>
      <c r="H89" s="401"/>
    </row>
    <row r="90" spans="1:12" s="63" customFormat="1" ht="22.5" customHeight="1">
      <c r="B90" s="589" t="s">
        <v>857</v>
      </c>
      <c r="E90" s="410"/>
      <c r="F90" s="397"/>
      <c r="H90" s="397"/>
    </row>
    <row r="91" spans="1:12" s="63" customFormat="1" ht="23.25" customHeight="1">
      <c r="B91" s="589" t="s">
        <v>846</v>
      </c>
      <c r="E91" s="410"/>
      <c r="F91" s="397"/>
      <c r="H91" s="397"/>
    </row>
    <row r="92" spans="1:12" s="63" customFormat="1" ht="23.25" customHeight="1">
      <c r="A92" s="574"/>
      <c r="B92" s="63" t="s">
        <v>928</v>
      </c>
      <c r="E92" s="410"/>
      <c r="F92" s="397"/>
      <c r="H92" s="397"/>
    </row>
    <row r="93" spans="1:12" s="63" customFormat="1" ht="23.25" customHeight="1">
      <c r="A93" s="63" t="s">
        <v>929</v>
      </c>
      <c r="E93" s="410"/>
      <c r="F93" s="397"/>
      <c r="H93" s="397"/>
    </row>
    <row r="94" spans="1:12" s="63" customFormat="1" ht="21" customHeight="1">
      <c r="A94" s="592" t="s">
        <v>2064</v>
      </c>
      <c r="E94" s="410"/>
      <c r="F94" s="397"/>
      <c r="H94" s="397"/>
    </row>
    <row r="95" spans="1:12" s="63" customFormat="1" ht="6.75" customHeight="1">
      <c r="E95" s="410"/>
      <c r="F95" s="397"/>
      <c r="H95" s="397"/>
    </row>
    <row r="96" spans="1:12" s="400" customFormat="1" ht="21.75">
      <c r="A96" s="400" t="s">
        <v>52</v>
      </c>
      <c r="G96" s="395" t="s">
        <v>1</v>
      </c>
      <c r="H96" s="401">
        <f>SUM(H98)</f>
        <v>80000</v>
      </c>
      <c r="I96" s="398" t="s">
        <v>30</v>
      </c>
      <c r="L96" s="401"/>
    </row>
    <row r="97" spans="1:12" s="400" customFormat="1" ht="21.75">
      <c r="A97" s="400" t="s">
        <v>227</v>
      </c>
      <c r="G97" s="395"/>
      <c r="H97" s="401"/>
      <c r="I97" s="398"/>
      <c r="L97" s="401"/>
    </row>
    <row r="98" spans="1:12" s="396" customFormat="1">
      <c r="A98" s="400" t="s">
        <v>288</v>
      </c>
      <c r="G98" s="395" t="s">
        <v>1</v>
      </c>
      <c r="H98" s="401">
        <f>SUM(H100,H110,H119)</f>
        <v>80000</v>
      </c>
      <c r="I98" s="398" t="s">
        <v>30</v>
      </c>
      <c r="L98" s="397"/>
    </row>
    <row r="99" spans="1:12" s="400" customFormat="1" ht="21.75">
      <c r="A99" s="398"/>
      <c r="B99" s="400" t="s">
        <v>432</v>
      </c>
      <c r="C99" s="398"/>
      <c r="D99" s="398"/>
      <c r="E99" s="398"/>
      <c r="F99" s="398"/>
      <c r="G99" s="395"/>
      <c r="H99" s="401"/>
      <c r="I99" s="398"/>
      <c r="L99" s="401"/>
    </row>
    <row r="100" spans="1:12" s="400" customFormat="1" ht="21.75">
      <c r="A100" s="398"/>
      <c r="C100" s="398"/>
      <c r="D100" s="398"/>
      <c r="E100" s="398"/>
      <c r="F100" s="398"/>
      <c r="G100" s="395" t="s">
        <v>28</v>
      </c>
      <c r="H100" s="401">
        <v>30000</v>
      </c>
      <c r="I100" s="398" t="s">
        <v>30</v>
      </c>
      <c r="L100" s="401"/>
    </row>
    <row r="101" spans="1:12" s="63" customFormat="1" ht="21" customHeight="1">
      <c r="A101" s="589" t="s">
        <v>1206</v>
      </c>
      <c r="F101" s="397"/>
      <c r="H101" s="397"/>
    </row>
    <row r="102" spans="1:12" s="63" customFormat="1" ht="21" customHeight="1">
      <c r="A102" s="589" t="s">
        <v>2396</v>
      </c>
      <c r="H102" s="397"/>
    </row>
    <row r="103" spans="1:12" s="404" customFormat="1" ht="21" customHeight="1">
      <c r="A103" s="590" t="s">
        <v>1875</v>
      </c>
      <c r="H103" s="401"/>
    </row>
    <row r="104" spans="1:12" s="396" customFormat="1" ht="21" customHeight="1">
      <c r="A104" s="63"/>
      <c r="B104" s="589" t="s">
        <v>902</v>
      </c>
      <c r="C104" s="63"/>
      <c r="D104" s="63"/>
      <c r="E104" s="63"/>
      <c r="F104" s="397"/>
      <c r="G104" s="63"/>
      <c r="H104" s="401"/>
      <c r="I104" s="398"/>
      <c r="L104" s="397"/>
    </row>
    <row r="105" spans="1:12" s="396" customFormat="1" ht="21" customHeight="1">
      <c r="A105" s="63"/>
      <c r="B105" s="589"/>
      <c r="C105" s="63"/>
      <c r="D105" s="63"/>
      <c r="E105" s="63"/>
      <c r="F105" s="397"/>
      <c r="G105" s="63"/>
      <c r="H105" s="401"/>
      <c r="I105" s="398"/>
      <c r="L105" s="397"/>
    </row>
    <row r="106" spans="1:12" s="396" customFormat="1" ht="21" customHeight="1">
      <c r="A106" s="63"/>
      <c r="B106" s="589" t="s">
        <v>1061</v>
      </c>
      <c r="C106" s="63"/>
      <c r="D106" s="63"/>
      <c r="E106" s="63"/>
      <c r="F106" s="397"/>
      <c r="G106" s="63"/>
      <c r="H106" s="401"/>
      <c r="I106" s="398"/>
      <c r="L106" s="397"/>
    </row>
    <row r="107" spans="1:12" s="396" customFormat="1" ht="19.5" customHeight="1">
      <c r="A107" s="589" t="s">
        <v>1062</v>
      </c>
      <c r="B107" s="63"/>
      <c r="C107" s="63"/>
      <c r="D107" s="63"/>
      <c r="E107" s="63"/>
      <c r="F107" s="397"/>
      <c r="G107" s="63"/>
      <c r="H107" s="401"/>
      <c r="I107" s="398"/>
      <c r="L107" s="397"/>
    </row>
    <row r="108" spans="1:12" s="396" customFormat="1" ht="20.25" customHeight="1">
      <c r="A108" s="709" t="s">
        <v>1174</v>
      </c>
      <c r="B108" s="63"/>
      <c r="C108" s="63"/>
      <c r="D108" s="63"/>
      <c r="E108" s="63"/>
      <c r="F108" s="397"/>
      <c r="G108" s="63"/>
      <c r="H108" s="401"/>
      <c r="I108" s="398"/>
      <c r="L108" s="397"/>
    </row>
    <row r="109" spans="1:12" s="590" customFormat="1" ht="21" customHeight="1">
      <c r="B109" s="590" t="s">
        <v>433</v>
      </c>
      <c r="F109" s="596"/>
      <c r="H109" s="596"/>
    </row>
    <row r="110" spans="1:12" s="589" customFormat="1" ht="21" customHeight="1">
      <c r="F110" s="595"/>
      <c r="G110" s="590" t="s">
        <v>28</v>
      </c>
      <c r="H110" s="596">
        <v>30000</v>
      </c>
      <c r="I110" s="590" t="s">
        <v>30</v>
      </c>
    </row>
    <row r="111" spans="1:12" s="589" customFormat="1" ht="22.5" customHeight="1">
      <c r="A111" s="589" t="s">
        <v>1173</v>
      </c>
      <c r="F111" s="595"/>
      <c r="H111" s="595"/>
    </row>
    <row r="112" spans="1:12" s="589" customFormat="1" ht="22.5" customHeight="1">
      <c r="A112" s="589" t="s">
        <v>2395</v>
      </c>
      <c r="F112" s="595"/>
      <c r="H112" s="595"/>
    </row>
    <row r="113" spans="1:12" s="590" customFormat="1" ht="22.5" customHeight="1">
      <c r="A113" s="590" t="s">
        <v>1538</v>
      </c>
      <c r="F113" s="596"/>
      <c r="H113" s="596"/>
    </row>
    <row r="114" spans="1:12" s="396" customFormat="1">
      <c r="A114" s="63"/>
      <c r="B114" s="63" t="s">
        <v>902</v>
      </c>
      <c r="C114" s="63"/>
      <c r="D114" s="63"/>
      <c r="E114" s="63"/>
      <c r="F114" s="397"/>
      <c r="G114" s="63"/>
      <c r="H114" s="401"/>
      <c r="I114" s="398"/>
      <c r="L114" s="397"/>
    </row>
    <row r="115" spans="1:12" s="396" customFormat="1">
      <c r="A115" s="63"/>
      <c r="B115" s="63" t="s">
        <v>1061</v>
      </c>
      <c r="C115" s="63"/>
      <c r="D115" s="63"/>
      <c r="E115" s="63"/>
      <c r="F115" s="397"/>
      <c r="G115" s="63"/>
      <c r="H115" s="401"/>
      <c r="I115" s="398"/>
      <c r="L115" s="397"/>
    </row>
    <row r="116" spans="1:12" s="396" customFormat="1" ht="22.5" customHeight="1">
      <c r="A116" s="589" t="s">
        <v>1062</v>
      </c>
      <c r="B116" s="63"/>
      <c r="C116" s="63"/>
      <c r="D116" s="63"/>
      <c r="E116" s="63"/>
      <c r="F116" s="397"/>
      <c r="G116" s="63"/>
      <c r="H116" s="401"/>
      <c r="I116" s="398"/>
      <c r="L116" s="397"/>
    </row>
    <row r="117" spans="1:12" s="396" customFormat="1" ht="21.75" customHeight="1">
      <c r="A117" s="709" t="s">
        <v>1172</v>
      </c>
      <c r="B117" s="63"/>
      <c r="C117" s="63"/>
      <c r="D117" s="63"/>
      <c r="E117" s="63"/>
      <c r="F117" s="397"/>
      <c r="G117" s="63"/>
      <c r="H117" s="401"/>
      <c r="I117" s="398"/>
      <c r="L117" s="397"/>
    </row>
    <row r="118" spans="1:12" s="589" customFormat="1" ht="21" customHeight="1">
      <c r="B118" s="590" t="s">
        <v>692</v>
      </c>
      <c r="C118" s="597"/>
      <c r="D118" s="596"/>
      <c r="E118" s="590"/>
      <c r="F118" s="595"/>
      <c r="G118" s="590"/>
      <c r="H118" s="596"/>
      <c r="I118" s="590"/>
    </row>
    <row r="119" spans="1:12" s="589" customFormat="1" ht="21" customHeight="1">
      <c r="B119" s="590"/>
      <c r="C119" s="597"/>
      <c r="D119" s="596"/>
      <c r="E119" s="590"/>
      <c r="F119" s="595"/>
      <c r="G119" s="590" t="s">
        <v>28</v>
      </c>
      <c r="H119" s="596">
        <v>20000</v>
      </c>
      <c r="I119" s="590" t="s">
        <v>30</v>
      </c>
    </row>
    <row r="120" spans="1:12" s="589" customFormat="1" ht="24.75" customHeight="1">
      <c r="A120" s="589" t="s">
        <v>2065</v>
      </c>
      <c r="F120" s="595"/>
      <c r="H120" s="595"/>
    </row>
    <row r="121" spans="1:12" s="589" customFormat="1" ht="21" customHeight="1">
      <c r="A121" s="589" t="s">
        <v>2394</v>
      </c>
      <c r="F121" s="595"/>
      <c r="H121" s="595"/>
    </row>
    <row r="122" spans="1:12" s="590" customFormat="1" ht="21" customHeight="1">
      <c r="A122" s="590" t="s">
        <v>1875</v>
      </c>
      <c r="F122" s="596"/>
      <c r="H122" s="596"/>
    </row>
    <row r="123" spans="1:12" s="396" customFormat="1">
      <c r="A123" s="63"/>
      <c r="B123" s="63" t="s">
        <v>902</v>
      </c>
      <c r="C123" s="63"/>
      <c r="D123" s="63"/>
      <c r="E123" s="63"/>
      <c r="F123" s="397"/>
      <c r="G123" s="63"/>
      <c r="H123" s="401"/>
      <c r="I123" s="398"/>
      <c r="L123" s="397"/>
    </row>
    <row r="124" spans="1:12" s="396" customFormat="1">
      <c r="A124" s="63"/>
      <c r="B124" s="63" t="s">
        <v>1061</v>
      </c>
      <c r="C124" s="63"/>
      <c r="D124" s="63"/>
      <c r="E124" s="63"/>
      <c r="F124" s="397"/>
      <c r="G124" s="63"/>
      <c r="H124" s="401"/>
      <c r="I124" s="398"/>
      <c r="L124" s="397"/>
    </row>
    <row r="125" spans="1:12" s="396" customFormat="1">
      <c r="A125" s="63" t="s">
        <v>1062</v>
      </c>
      <c r="B125" s="63"/>
      <c r="C125" s="63"/>
      <c r="D125" s="63"/>
      <c r="E125" s="63"/>
      <c r="F125" s="397"/>
      <c r="G125" s="63"/>
      <c r="H125" s="401"/>
      <c r="I125" s="398"/>
      <c r="L125" s="397"/>
    </row>
    <row r="126" spans="1:12" s="396" customFormat="1">
      <c r="A126" s="576" t="s">
        <v>2066</v>
      </c>
      <c r="B126" s="63"/>
      <c r="C126" s="63"/>
      <c r="D126" s="63"/>
      <c r="E126" s="63"/>
      <c r="F126" s="397"/>
      <c r="G126" s="63"/>
      <c r="H126" s="401"/>
      <c r="I126" s="398"/>
      <c r="L126" s="397"/>
    </row>
  </sheetData>
  <pageMargins left="0.9055118110236221" right="0.11811023622047245" top="0.74803149606299213" bottom="0.55118110236220474" header="0.31496062992125984" footer="0.31496062992125984"/>
  <pageSetup paperSize="9" firstPageNumber="178" orientation="portrait" useFirstPageNumber="1" r:id="rId1"/>
  <headerFooter>
    <oddHeader>&amp;R&amp;16&amp;P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59"/>
  <sheetViews>
    <sheetView view="pageBreakPreview" topLeftCell="A146" zoomScale="150" zoomScaleNormal="150" zoomScaleSheetLayoutView="150" workbookViewId="0">
      <selection activeCell="C145" sqref="C145"/>
    </sheetView>
  </sheetViews>
  <sheetFormatPr defaultRowHeight="23.25"/>
  <cols>
    <col min="1" max="7" width="9.140625" style="57"/>
    <col min="8" max="8" width="20.28515625" style="57" customWidth="1"/>
    <col min="9" max="9" width="8.5703125" style="57" customWidth="1"/>
    <col min="10" max="16384" width="9.140625" style="57"/>
  </cols>
  <sheetData>
    <row r="1" spans="1:12" s="396" customFormat="1">
      <c r="A1" s="400" t="s">
        <v>63</v>
      </c>
      <c r="G1" s="395" t="s">
        <v>1</v>
      </c>
      <c r="H1" s="401">
        <f>SUM(H2)</f>
        <v>715000</v>
      </c>
      <c r="I1" s="398" t="s">
        <v>30</v>
      </c>
      <c r="L1" s="397"/>
    </row>
    <row r="2" spans="1:12" s="396" customFormat="1" ht="23.25" customHeight="1">
      <c r="A2" s="400" t="s">
        <v>89</v>
      </c>
      <c r="G2" s="395" t="s">
        <v>1</v>
      </c>
      <c r="H2" s="401">
        <f>SUM(H3,H96)</f>
        <v>715000</v>
      </c>
      <c r="I2" s="398" t="s">
        <v>30</v>
      </c>
      <c r="J2" s="400"/>
      <c r="L2" s="397"/>
    </row>
    <row r="3" spans="1:12" s="396" customFormat="1" ht="23.25" customHeight="1">
      <c r="A3" s="400" t="s">
        <v>132</v>
      </c>
      <c r="G3" s="395" t="s">
        <v>1</v>
      </c>
      <c r="H3" s="401">
        <f>H5</f>
        <v>545000</v>
      </c>
      <c r="I3" s="398" t="s">
        <v>30</v>
      </c>
      <c r="L3" s="397"/>
    </row>
    <row r="4" spans="1:12" s="396" customFormat="1" ht="23.25" customHeight="1">
      <c r="A4" s="400" t="s">
        <v>390</v>
      </c>
      <c r="G4" s="395"/>
      <c r="H4" s="401"/>
      <c r="I4" s="398"/>
      <c r="L4" s="397"/>
    </row>
    <row r="5" spans="1:12" s="396" customFormat="1" ht="23.25" customHeight="1">
      <c r="A5" s="400" t="s">
        <v>9</v>
      </c>
      <c r="G5" s="395" t="s">
        <v>1</v>
      </c>
      <c r="H5" s="401">
        <f>SUM(H7)</f>
        <v>545000</v>
      </c>
      <c r="I5" s="398" t="s">
        <v>30</v>
      </c>
      <c r="L5" s="397"/>
    </row>
    <row r="6" spans="1:12" s="400" customFormat="1" ht="26.25" customHeight="1">
      <c r="A6" s="400" t="s">
        <v>580</v>
      </c>
      <c r="E6" s="401"/>
      <c r="F6" s="401"/>
      <c r="G6" s="417"/>
      <c r="H6" s="397"/>
      <c r="I6" s="398"/>
      <c r="L6" s="401"/>
    </row>
    <row r="7" spans="1:12" s="400" customFormat="1" ht="22.5" customHeight="1">
      <c r="E7" s="401"/>
      <c r="F7" s="401"/>
      <c r="G7" s="417" t="s">
        <v>1</v>
      </c>
      <c r="H7" s="401">
        <f>SUM(H9,H26,H43,H60,H79)</f>
        <v>545000</v>
      </c>
      <c r="I7" s="398" t="s">
        <v>30</v>
      </c>
      <c r="L7" s="401"/>
    </row>
    <row r="8" spans="1:12" s="430" customFormat="1" ht="21" customHeight="1">
      <c r="B8" s="600" t="s">
        <v>434</v>
      </c>
      <c r="C8" s="405"/>
      <c r="D8" s="401"/>
      <c r="E8" s="404"/>
      <c r="F8" s="397"/>
      <c r="G8" s="63"/>
      <c r="H8" s="431"/>
    </row>
    <row r="9" spans="1:12" s="63" customFormat="1" ht="21" customHeight="1">
      <c r="D9" s="404"/>
      <c r="E9" s="405"/>
      <c r="F9" s="401"/>
      <c r="G9" s="405" t="s">
        <v>28</v>
      </c>
      <c r="H9" s="401">
        <v>400000</v>
      </c>
      <c r="I9" s="404" t="s">
        <v>30</v>
      </c>
    </row>
    <row r="10" spans="1:12" s="63" customFormat="1" ht="21" customHeight="1">
      <c r="A10" s="589" t="s">
        <v>1208</v>
      </c>
      <c r="D10" s="404"/>
      <c r="E10" s="405"/>
      <c r="F10" s="401"/>
      <c r="G10" s="405"/>
      <c r="H10" s="401"/>
      <c r="I10" s="404"/>
    </row>
    <row r="11" spans="1:12" s="63" customFormat="1" ht="21" customHeight="1">
      <c r="A11" s="589" t="s">
        <v>1209</v>
      </c>
      <c r="D11" s="404"/>
      <c r="E11" s="405"/>
      <c r="F11" s="401"/>
      <c r="G11" s="405"/>
      <c r="H11" s="401"/>
      <c r="I11" s="404"/>
    </row>
    <row r="12" spans="1:12" s="63" customFormat="1" ht="21" customHeight="1">
      <c r="A12" s="589" t="s">
        <v>1063</v>
      </c>
      <c r="D12" s="404"/>
      <c r="E12" s="405"/>
      <c r="F12" s="401"/>
      <c r="G12" s="405"/>
      <c r="H12" s="401"/>
      <c r="I12" s="404"/>
    </row>
    <row r="13" spans="1:12" s="63" customFormat="1" ht="21" customHeight="1">
      <c r="A13" s="589" t="s">
        <v>1064</v>
      </c>
      <c r="D13" s="404"/>
      <c r="E13" s="405"/>
      <c r="F13" s="401"/>
      <c r="G13" s="405"/>
      <c r="H13" s="401"/>
      <c r="I13" s="404"/>
    </row>
    <row r="14" spans="1:12" s="63" customFormat="1" ht="21" customHeight="1">
      <c r="A14" s="589" t="s">
        <v>1065</v>
      </c>
      <c r="D14" s="404"/>
      <c r="E14" s="405"/>
      <c r="F14" s="401"/>
      <c r="G14" s="405"/>
      <c r="H14" s="401"/>
      <c r="I14" s="404"/>
    </row>
    <row r="15" spans="1:12" s="63" customFormat="1" ht="21" customHeight="1">
      <c r="A15" s="589" t="s">
        <v>1066</v>
      </c>
      <c r="D15" s="404"/>
      <c r="E15" s="405"/>
      <c r="F15" s="401"/>
      <c r="G15" s="405"/>
      <c r="H15" s="401"/>
      <c r="I15" s="404"/>
    </row>
    <row r="16" spans="1:12" s="63" customFormat="1" ht="21" customHeight="1">
      <c r="A16" s="589" t="s">
        <v>1067</v>
      </c>
      <c r="D16" s="404"/>
      <c r="E16" s="405"/>
      <c r="F16" s="401"/>
      <c r="G16" s="405"/>
      <c r="H16" s="401"/>
      <c r="I16" s="404"/>
    </row>
    <row r="17" spans="1:9" s="63" customFormat="1" ht="21" customHeight="1">
      <c r="A17" s="589" t="s">
        <v>1068</v>
      </c>
      <c r="D17" s="404"/>
      <c r="E17" s="405"/>
      <c r="F17" s="401"/>
      <c r="G17" s="405"/>
      <c r="H17" s="401"/>
      <c r="I17" s="404"/>
    </row>
    <row r="18" spans="1:9" s="63" customFormat="1" ht="21" customHeight="1">
      <c r="A18" s="520" t="s">
        <v>1069</v>
      </c>
      <c r="D18" s="404"/>
      <c r="E18" s="405"/>
      <c r="F18" s="401"/>
      <c r="G18" s="405"/>
      <c r="H18" s="401"/>
      <c r="I18" s="404"/>
    </row>
    <row r="19" spans="1:9" s="63" customFormat="1" ht="21" customHeight="1">
      <c r="A19" s="520" t="s">
        <v>1070</v>
      </c>
      <c r="D19" s="404"/>
      <c r="E19" s="405"/>
      <c r="F19" s="401"/>
      <c r="G19" s="405"/>
      <c r="H19" s="401"/>
      <c r="I19" s="404"/>
    </row>
    <row r="20" spans="1:9" s="63" customFormat="1" ht="21" customHeight="1">
      <c r="A20" s="520" t="s">
        <v>1071</v>
      </c>
      <c r="D20" s="404"/>
      <c r="E20" s="405"/>
      <c r="F20" s="401"/>
      <c r="G20" s="405"/>
      <c r="H20" s="401"/>
      <c r="I20" s="404"/>
    </row>
    <row r="21" spans="1:9" s="589" customFormat="1" ht="21" customHeight="1">
      <c r="A21" s="520" t="s">
        <v>2412</v>
      </c>
      <c r="E21" s="594"/>
      <c r="F21" s="595"/>
      <c r="H21" s="595"/>
    </row>
    <row r="22" spans="1:9" s="590" customFormat="1" ht="18.75" customHeight="1">
      <c r="A22" s="571" t="s">
        <v>2411</v>
      </c>
      <c r="E22" s="597"/>
      <c r="F22" s="596"/>
      <c r="H22" s="596"/>
    </row>
    <row r="23" spans="1:9" s="63" customFormat="1" ht="23.25" customHeight="1">
      <c r="B23" s="589" t="s">
        <v>1207</v>
      </c>
      <c r="E23" s="410"/>
      <c r="F23" s="397"/>
      <c r="H23" s="397"/>
    </row>
    <row r="24" spans="1:9" s="63" customFormat="1" ht="20.25" customHeight="1">
      <c r="A24" s="589" t="s">
        <v>1003</v>
      </c>
      <c r="E24" s="410"/>
      <c r="F24" s="397"/>
      <c r="H24" s="397"/>
    </row>
    <row r="25" spans="1:9" s="63" customFormat="1" ht="20.25" customHeight="1">
      <c r="A25" s="574" t="s">
        <v>1072</v>
      </c>
      <c r="E25" s="410"/>
      <c r="F25" s="396"/>
      <c r="H25" s="397"/>
    </row>
    <row r="26" spans="1:9" s="404" customFormat="1" ht="18.75" customHeight="1">
      <c r="B26" s="590" t="s">
        <v>435</v>
      </c>
      <c r="E26" s="405"/>
      <c r="F26" s="401"/>
      <c r="G26" s="404" t="s">
        <v>28</v>
      </c>
      <c r="H26" s="401">
        <v>25000</v>
      </c>
      <c r="I26" s="404" t="s">
        <v>30</v>
      </c>
    </row>
    <row r="27" spans="1:9" s="404" customFormat="1" ht="21" customHeight="1">
      <c r="A27" s="589" t="s">
        <v>1073</v>
      </c>
      <c r="E27" s="405"/>
      <c r="F27" s="401"/>
      <c r="H27" s="401"/>
    </row>
    <row r="28" spans="1:9" s="404" customFormat="1" ht="21" customHeight="1">
      <c r="A28" s="589" t="s">
        <v>1074</v>
      </c>
      <c r="E28" s="405"/>
      <c r="F28" s="401"/>
      <c r="H28" s="401"/>
    </row>
    <row r="29" spans="1:9" s="404" customFormat="1" ht="21" customHeight="1">
      <c r="A29" s="589" t="s">
        <v>1075</v>
      </c>
      <c r="E29" s="405"/>
      <c r="F29" s="401"/>
      <c r="H29" s="401"/>
    </row>
    <row r="30" spans="1:9" s="63" customFormat="1" ht="19.5" customHeight="1">
      <c r="A30" s="589" t="s">
        <v>1076</v>
      </c>
      <c r="D30" s="404"/>
      <c r="E30" s="405"/>
      <c r="F30" s="401"/>
      <c r="G30" s="405"/>
      <c r="H30" s="401"/>
      <c r="I30" s="404"/>
    </row>
    <row r="31" spans="1:9" s="63" customFormat="1" ht="18.75" customHeight="1">
      <c r="A31" s="589" t="s">
        <v>1077</v>
      </c>
      <c r="D31" s="404"/>
      <c r="E31" s="405"/>
      <c r="F31" s="401"/>
      <c r="G31" s="405"/>
      <c r="H31" s="401"/>
      <c r="I31" s="404"/>
    </row>
    <row r="32" spans="1:9" s="63" customFormat="1" ht="21" customHeight="1">
      <c r="A32" s="589" t="s">
        <v>1078</v>
      </c>
      <c r="D32" s="404"/>
      <c r="E32" s="405"/>
      <c r="F32" s="401"/>
      <c r="G32" s="405"/>
      <c r="H32" s="401"/>
      <c r="I32" s="404"/>
    </row>
    <row r="33" spans="1:12" s="63" customFormat="1" ht="18.75" customHeight="1">
      <c r="A33" s="589" t="s">
        <v>1079</v>
      </c>
      <c r="D33" s="404"/>
      <c r="E33" s="405"/>
      <c r="F33" s="401"/>
      <c r="G33" s="405"/>
      <c r="H33" s="401"/>
      <c r="I33" s="404"/>
    </row>
    <row r="34" spans="1:12" s="63" customFormat="1" ht="18.75" customHeight="1">
      <c r="A34" s="589" t="s">
        <v>1080</v>
      </c>
      <c r="D34" s="404"/>
      <c r="E34" s="405"/>
      <c r="F34" s="401"/>
      <c r="G34" s="405"/>
      <c r="H34" s="401"/>
      <c r="I34" s="404"/>
    </row>
    <row r="35" spans="1:12" s="63" customFormat="1" ht="21" customHeight="1">
      <c r="A35" s="589" t="s">
        <v>1081</v>
      </c>
      <c r="D35" s="404"/>
      <c r="E35" s="405"/>
      <c r="F35" s="401"/>
      <c r="G35" s="405"/>
      <c r="H35" s="401"/>
      <c r="I35" s="404"/>
    </row>
    <row r="36" spans="1:12" s="63" customFormat="1" ht="18.75" customHeight="1">
      <c r="A36" s="589" t="s">
        <v>1082</v>
      </c>
      <c r="D36" s="404"/>
      <c r="E36" s="405"/>
      <c r="F36" s="401"/>
      <c r="G36" s="405"/>
      <c r="H36" s="401"/>
      <c r="I36" s="404"/>
    </row>
    <row r="37" spans="1:12" s="63" customFormat="1" ht="18.75" customHeight="1">
      <c r="A37" s="589" t="s">
        <v>1083</v>
      </c>
      <c r="D37" s="404"/>
      <c r="E37" s="405"/>
      <c r="F37" s="401"/>
      <c r="G37" s="405"/>
      <c r="H37" s="401"/>
      <c r="I37" s="404"/>
    </row>
    <row r="38" spans="1:12" s="589" customFormat="1" ht="20.25" customHeight="1">
      <c r="A38" s="589" t="s">
        <v>1578</v>
      </c>
      <c r="E38" s="594"/>
      <c r="F38" s="595"/>
      <c r="H38" s="595"/>
    </row>
    <row r="39" spans="1:12" s="590" customFormat="1" ht="24" customHeight="1">
      <c r="A39" s="590" t="s">
        <v>2411</v>
      </c>
      <c r="E39" s="597"/>
      <c r="F39" s="596"/>
      <c r="H39" s="596"/>
    </row>
    <row r="40" spans="1:12" s="63" customFormat="1" ht="25.5" customHeight="1">
      <c r="B40" s="63" t="s">
        <v>1207</v>
      </c>
      <c r="E40" s="410"/>
      <c r="F40" s="397"/>
      <c r="H40" s="397"/>
    </row>
    <row r="41" spans="1:12" s="63" customFormat="1" ht="25.5" customHeight="1">
      <c r="A41" s="63" t="s">
        <v>1003</v>
      </c>
      <c r="E41" s="410"/>
      <c r="F41" s="397"/>
      <c r="H41" s="397"/>
    </row>
    <row r="42" spans="1:12" s="63" customFormat="1" ht="24" customHeight="1">
      <c r="A42" s="574" t="s">
        <v>1084</v>
      </c>
      <c r="E42" s="410"/>
      <c r="F42" s="396"/>
      <c r="H42" s="397"/>
    </row>
    <row r="43" spans="1:12" s="400" customFormat="1" ht="21.75">
      <c r="B43" s="400" t="s">
        <v>436</v>
      </c>
      <c r="G43" s="395" t="s">
        <v>28</v>
      </c>
      <c r="H43" s="401">
        <v>50000</v>
      </c>
      <c r="I43" s="398" t="s">
        <v>30</v>
      </c>
      <c r="L43" s="401"/>
    </row>
    <row r="44" spans="1:12" s="396" customFormat="1">
      <c r="A44" s="396" t="s">
        <v>1085</v>
      </c>
      <c r="G44" s="406"/>
      <c r="H44" s="397"/>
      <c r="I44" s="402"/>
      <c r="L44" s="397"/>
    </row>
    <row r="45" spans="1:12" s="396" customFormat="1">
      <c r="A45" s="396" t="s">
        <v>1210</v>
      </c>
      <c r="G45" s="406"/>
      <c r="H45" s="397"/>
      <c r="I45" s="402"/>
      <c r="L45" s="397"/>
    </row>
    <row r="46" spans="1:12" s="404" customFormat="1" ht="21" customHeight="1">
      <c r="A46" s="589" t="s">
        <v>1211</v>
      </c>
      <c r="E46" s="405"/>
      <c r="F46" s="401"/>
      <c r="H46" s="401"/>
    </row>
    <row r="47" spans="1:12" s="63" customFormat="1" ht="21" customHeight="1">
      <c r="A47" s="589" t="s">
        <v>1212</v>
      </c>
      <c r="D47" s="404"/>
      <c r="E47" s="405"/>
      <c r="F47" s="401"/>
      <c r="G47" s="405"/>
      <c r="H47" s="401"/>
      <c r="I47" s="404"/>
    </row>
    <row r="48" spans="1:12" s="63" customFormat="1" ht="21" customHeight="1">
      <c r="A48" s="589" t="s">
        <v>1077</v>
      </c>
      <c r="D48" s="404"/>
      <c r="E48" s="405"/>
      <c r="F48" s="401"/>
      <c r="G48" s="405"/>
      <c r="H48" s="401"/>
      <c r="I48" s="404"/>
    </row>
    <row r="49" spans="1:12" s="63" customFormat="1" ht="21" customHeight="1">
      <c r="A49" s="589" t="s">
        <v>1078</v>
      </c>
      <c r="D49" s="404"/>
      <c r="E49" s="405"/>
      <c r="F49" s="401"/>
      <c r="G49" s="405"/>
      <c r="H49" s="401"/>
      <c r="I49" s="404"/>
    </row>
    <row r="50" spans="1:12" s="63" customFormat="1" ht="21" customHeight="1">
      <c r="A50" s="589" t="s">
        <v>1079</v>
      </c>
      <c r="D50" s="404"/>
      <c r="E50" s="405"/>
      <c r="F50" s="401"/>
      <c r="G50" s="405"/>
      <c r="H50" s="401"/>
      <c r="I50" s="404"/>
    </row>
    <row r="51" spans="1:12" s="63" customFormat="1" ht="21" customHeight="1">
      <c r="A51" s="589" t="s">
        <v>1213</v>
      </c>
      <c r="D51" s="404"/>
      <c r="E51" s="405"/>
      <c r="F51" s="401"/>
      <c r="G51" s="405"/>
      <c r="H51" s="401"/>
      <c r="I51" s="404"/>
    </row>
    <row r="52" spans="1:12" s="63" customFormat="1" ht="21" customHeight="1">
      <c r="A52" s="589" t="s">
        <v>1214</v>
      </c>
      <c r="D52" s="404"/>
      <c r="E52" s="405"/>
      <c r="F52" s="401"/>
      <c r="G52" s="405"/>
      <c r="H52" s="401"/>
      <c r="I52" s="404"/>
    </row>
    <row r="53" spans="1:12" s="63" customFormat="1" ht="21" customHeight="1">
      <c r="A53" s="589" t="s">
        <v>1082</v>
      </c>
      <c r="D53" s="404"/>
      <c r="E53" s="405"/>
      <c r="F53" s="401"/>
      <c r="G53" s="405"/>
      <c r="H53" s="401"/>
      <c r="I53" s="404"/>
    </row>
    <row r="54" spans="1:12" s="63" customFormat="1" ht="21" customHeight="1">
      <c r="A54" s="589" t="s">
        <v>1083</v>
      </c>
      <c r="D54" s="404"/>
      <c r="E54" s="405"/>
      <c r="F54" s="401"/>
      <c r="G54" s="405"/>
      <c r="H54" s="401"/>
      <c r="I54" s="404"/>
    </row>
    <row r="55" spans="1:12" s="589" customFormat="1" ht="24" customHeight="1">
      <c r="A55" s="589" t="s">
        <v>2413</v>
      </c>
      <c r="E55" s="594"/>
      <c r="F55" s="595"/>
      <c r="H55" s="595"/>
    </row>
    <row r="56" spans="1:12" s="590" customFormat="1" ht="24" customHeight="1">
      <c r="A56" s="590" t="s">
        <v>2411</v>
      </c>
      <c r="E56" s="597"/>
      <c r="F56" s="596"/>
      <c r="H56" s="596"/>
    </row>
    <row r="57" spans="1:12" s="63" customFormat="1" ht="21.75" customHeight="1">
      <c r="B57" s="63" t="s">
        <v>1207</v>
      </c>
      <c r="E57" s="410"/>
      <c r="F57" s="397"/>
      <c r="H57" s="397"/>
    </row>
    <row r="58" spans="1:12" s="63" customFormat="1" ht="21" customHeight="1">
      <c r="A58" s="520" t="s">
        <v>1003</v>
      </c>
      <c r="E58" s="410"/>
      <c r="F58" s="397"/>
      <c r="H58" s="397"/>
    </row>
    <row r="59" spans="1:12" s="63" customFormat="1" ht="19.5" customHeight="1">
      <c r="A59" s="593" t="s">
        <v>1086</v>
      </c>
      <c r="E59" s="410"/>
      <c r="F59" s="396"/>
      <c r="H59" s="397"/>
    </row>
    <row r="60" spans="1:12" s="400" customFormat="1" ht="21.75">
      <c r="B60" s="400" t="s">
        <v>693</v>
      </c>
      <c r="G60" s="395" t="s">
        <v>28</v>
      </c>
      <c r="H60" s="401">
        <v>40000</v>
      </c>
      <c r="I60" s="398" t="s">
        <v>30</v>
      </c>
      <c r="L60" s="401"/>
    </row>
    <row r="61" spans="1:12" s="400" customFormat="1">
      <c r="A61" s="396" t="s">
        <v>1087</v>
      </c>
      <c r="G61" s="395"/>
      <c r="H61" s="401"/>
      <c r="I61" s="398"/>
      <c r="L61" s="401"/>
    </row>
    <row r="62" spans="1:12" s="396" customFormat="1">
      <c r="A62" s="396" t="s">
        <v>1210</v>
      </c>
      <c r="G62" s="406"/>
      <c r="H62" s="397"/>
      <c r="I62" s="402"/>
      <c r="L62" s="397"/>
    </row>
    <row r="63" spans="1:12" s="404" customFormat="1" ht="21" customHeight="1">
      <c r="A63" s="589" t="s">
        <v>1215</v>
      </c>
      <c r="E63" s="405"/>
      <c r="F63" s="401"/>
      <c r="H63" s="401"/>
    </row>
    <row r="64" spans="1:12" s="63" customFormat="1" ht="21" customHeight="1">
      <c r="A64" s="589" t="s">
        <v>1212</v>
      </c>
      <c r="D64" s="404"/>
      <c r="E64" s="405"/>
      <c r="F64" s="401"/>
      <c r="G64" s="405"/>
      <c r="H64" s="401"/>
      <c r="I64" s="404"/>
    </row>
    <row r="65" spans="1:12" s="63" customFormat="1" ht="21" customHeight="1">
      <c r="A65" s="589" t="s">
        <v>1077</v>
      </c>
      <c r="D65" s="404"/>
      <c r="E65" s="405"/>
      <c r="F65" s="401"/>
      <c r="G65" s="405"/>
      <c r="H65" s="401"/>
      <c r="I65" s="404"/>
    </row>
    <row r="66" spans="1:12" s="63" customFormat="1" ht="21" customHeight="1">
      <c r="A66" s="589" t="s">
        <v>1078</v>
      </c>
      <c r="D66" s="404"/>
      <c r="E66" s="405"/>
      <c r="F66" s="401"/>
      <c r="G66" s="405"/>
      <c r="H66" s="401"/>
      <c r="I66" s="404"/>
    </row>
    <row r="67" spans="1:12" s="63" customFormat="1" ht="21" customHeight="1">
      <c r="A67" s="589" t="s">
        <v>1079</v>
      </c>
      <c r="D67" s="404"/>
      <c r="E67" s="405"/>
      <c r="F67" s="401"/>
      <c r="G67" s="405"/>
      <c r="H67" s="401"/>
      <c r="I67" s="404"/>
    </row>
    <row r="68" spans="1:12" s="63" customFormat="1" ht="21" customHeight="1">
      <c r="A68" s="589" t="s">
        <v>1213</v>
      </c>
      <c r="D68" s="404"/>
      <c r="E68" s="405"/>
      <c r="F68" s="401"/>
      <c r="G68" s="405"/>
      <c r="H68" s="401"/>
      <c r="I68" s="404"/>
    </row>
    <row r="69" spans="1:12" s="63" customFormat="1" ht="21" customHeight="1">
      <c r="A69" s="589" t="s">
        <v>1216</v>
      </c>
      <c r="D69" s="404"/>
      <c r="E69" s="405"/>
      <c r="F69" s="401"/>
      <c r="G69" s="405"/>
      <c r="H69" s="401"/>
      <c r="I69" s="404"/>
    </row>
    <row r="70" spans="1:12" s="63" customFormat="1" ht="21" customHeight="1">
      <c r="A70" s="589" t="s">
        <v>1082</v>
      </c>
      <c r="D70" s="404"/>
      <c r="E70" s="405"/>
      <c r="F70" s="401"/>
      <c r="G70" s="405"/>
      <c r="H70" s="401"/>
      <c r="I70" s="404"/>
    </row>
    <row r="71" spans="1:12" s="63" customFormat="1" ht="21" customHeight="1">
      <c r="A71" s="589" t="s">
        <v>1083</v>
      </c>
      <c r="D71" s="404"/>
      <c r="E71" s="405"/>
      <c r="F71" s="401"/>
      <c r="G71" s="405"/>
      <c r="H71" s="401"/>
      <c r="I71" s="404"/>
    </row>
    <row r="72" spans="1:12" s="589" customFormat="1" ht="24" customHeight="1">
      <c r="A72" s="589" t="s">
        <v>1578</v>
      </c>
      <c r="E72" s="594"/>
      <c r="F72" s="595"/>
      <c r="H72" s="595"/>
    </row>
    <row r="73" spans="1:12" s="590" customFormat="1" ht="24" customHeight="1">
      <c r="A73" s="590" t="s">
        <v>2411</v>
      </c>
      <c r="E73" s="597"/>
      <c r="F73" s="596"/>
      <c r="H73" s="596"/>
    </row>
    <row r="74" spans="1:12" s="590" customFormat="1" ht="24" customHeight="1">
      <c r="E74" s="597"/>
      <c r="F74" s="596"/>
      <c r="H74" s="596"/>
    </row>
    <row r="75" spans="1:12" s="63" customFormat="1" ht="21.75" customHeight="1">
      <c r="B75" s="63" t="s">
        <v>1207</v>
      </c>
      <c r="E75" s="410"/>
      <c r="F75" s="397"/>
      <c r="H75" s="397"/>
    </row>
    <row r="76" spans="1:12" s="63" customFormat="1" ht="22.5" customHeight="1">
      <c r="A76" s="63" t="s">
        <v>1003</v>
      </c>
      <c r="E76" s="410"/>
      <c r="F76" s="397"/>
      <c r="H76" s="397"/>
    </row>
    <row r="77" spans="1:12" s="63" customFormat="1" ht="24" customHeight="1">
      <c r="A77" s="574" t="s">
        <v>1088</v>
      </c>
      <c r="E77" s="410"/>
      <c r="F77" s="396"/>
      <c r="H77" s="397"/>
    </row>
    <row r="78" spans="1:12" s="400" customFormat="1" ht="21.75">
      <c r="A78" s="404"/>
      <c r="B78" s="404" t="s">
        <v>737</v>
      </c>
      <c r="C78" s="404"/>
      <c r="D78" s="404"/>
      <c r="E78" s="405"/>
      <c r="F78" s="401"/>
      <c r="G78" s="404"/>
      <c r="H78" s="401"/>
      <c r="I78" s="398"/>
      <c r="L78" s="401"/>
    </row>
    <row r="79" spans="1:12" s="400" customFormat="1" ht="21.75">
      <c r="A79" s="404" t="s">
        <v>1221</v>
      </c>
      <c r="B79" s="404"/>
      <c r="C79" s="404"/>
      <c r="D79" s="404"/>
      <c r="E79" s="405"/>
      <c r="F79" s="401"/>
      <c r="G79" s="405" t="s">
        <v>28</v>
      </c>
      <c r="H79" s="401">
        <v>30000</v>
      </c>
      <c r="I79" s="398" t="s">
        <v>30</v>
      </c>
      <c r="L79" s="401"/>
    </row>
    <row r="80" spans="1:12" s="400" customFormat="1">
      <c r="A80" s="63" t="s">
        <v>1089</v>
      </c>
      <c r="B80" s="404"/>
      <c r="C80" s="404"/>
      <c r="D80" s="404"/>
      <c r="E80" s="405"/>
      <c r="F80" s="401"/>
      <c r="G80" s="405"/>
      <c r="H80" s="401"/>
      <c r="I80" s="398"/>
      <c r="L80" s="401"/>
    </row>
    <row r="81" spans="1:12" s="396" customFormat="1">
      <c r="A81" s="572" t="s">
        <v>1217</v>
      </c>
      <c r="B81" s="63"/>
      <c r="C81" s="63"/>
      <c r="D81" s="63"/>
      <c r="E81" s="410"/>
      <c r="F81" s="397"/>
      <c r="G81" s="410"/>
      <c r="H81" s="397"/>
      <c r="I81" s="402"/>
      <c r="L81" s="397"/>
    </row>
    <row r="82" spans="1:12" s="396" customFormat="1">
      <c r="A82" s="63" t="s">
        <v>1218</v>
      </c>
      <c r="B82" s="63"/>
      <c r="C82" s="63"/>
      <c r="D82" s="63"/>
      <c r="E82" s="410"/>
      <c r="F82" s="397"/>
      <c r="G82" s="410"/>
      <c r="H82" s="397"/>
      <c r="I82" s="402"/>
      <c r="L82" s="397"/>
    </row>
    <row r="83" spans="1:12" s="396" customFormat="1">
      <c r="A83" s="63" t="s">
        <v>1091</v>
      </c>
      <c r="B83" s="63"/>
      <c r="C83" s="63"/>
      <c r="D83" s="63"/>
      <c r="E83" s="410"/>
      <c r="F83" s="397"/>
      <c r="G83" s="410"/>
      <c r="H83" s="397"/>
      <c r="I83" s="402"/>
      <c r="L83" s="397"/>
    </row>
    <row r="84" spans="1:12" s="396" customFormat="1" ht="25.5" customHeight="1">
      <c r="A84" s="572" t="s">
        <v>1092</v>
      </c>
      <c r="B84" s="63"/>
      <c r="C84" s="63"/>
      <c r="D84" s="63"/>
      <c r="E84" s="410"/>
      <c r="F84" s="397"/>
      <c r="G84" s="410"/>
      <c r="H84" s="397"/>
      <c r="I84" s="402"/>
      <c r="L84" s="397"/>
    </row>
    <row r="85" spans="1:12" s="63" customFormat="1" ht="21" customHeight="1">
      <c r="A85" s="589" t="s">
        <v>1093</v>
      </c>
      <c r="D85" s="404"/>
      <c r="E85" s="405"/>
      <c r="F85" s="401"/>
      <c r="G85" s="405"/>
      <c r="H85" s="401"/>
      <c r="I85" s="404"/>
    </row>
    <row r="86" spans="1:12" s="63" customFormat="1" ht="21" customHeight="1">
      <c r="A86" s="589" t="s">
        <v>1094</v>
      </c>
      <c r="D86" s="404"/>
      <c r="E86" s="405"/>
      <c r="F86" s="401"/>
      <c r="G86" s="405"/>
      <c r="H86" s="401"/>
      <c r="I86" s="404"/>
    </row>
    <row r="87" spans="1:12" s="63" customFormat="1" ht="21" customHeight="1">
      <c r="A87" s="589" t="s">
        <v>1095</v>
      </c>
      <c r="D87" s="404"/>
      <c r="E87" s="405"/>
      <c r="F87" s="401"/>
      <c r="G87" s="405"/>
      <c r="H87" s="401"/>
      <c r="I87" s="404"/>
    </row>
    <row r="88" spans="1:12" s="63" customFormat="1" ht="21" customHeight="1">
      <c r="A88" s="589" t="s">
        <v>1096</v>
      </c>
      <c r="D88" s="404"/>
      <c r="E88" s="405"/>
      <c r="F88" s="401"/>
      <c r="G88" s="405"/>
      <c r="H88" s="401"/>
      <c r="I88" s="404"/>
    </row>
    <row r="89" spans="1:12" s="63" customFormat="1" ht="21" customHeight="1">
      <c r="A89" s="589" t="s">
        <v>1219</v>
      </c>
      <c r="D89" s="404"/>
      <c r="E89" s="405"/>
      <c r="F89" s="401"/>
      <c r="G89" s="405"/>
      <c r="H89" s="401"/>
      <c r="I89" s="404"/>
    </row>
    <row r="90" spans="1:12" s="63" customFormat="1" ht="21" customHeight="1">
      <c r="A90" s="589" t="s">
        <v>1220</v>
      </c>
      <c r="D90" s="404"/>
      <c r="E90" s="405"/>
      <c r="F90" s="401"/>
      <c r="G90" s="405"/>
      <c r="H90" s="401"/>
      <c r="I90" s="404"/>
    </row>
    <row r="91" spans="1:12" s="589" customFormat="1" ht="24" customHeight="1">
      <c r="A91" s="589" t="s">
        <v>2410</v>
      </c>
      <c r="E91" s="594"/>
      <c r="F91" s="595"/>
      <c r="H91" s="595"/>
    </row>
    <row r="92" spans="1:12" s="590" customFormat="1" ht="24" customHeight="1">
      <c r="A92" s="590" t="s">
        <v>2411</v>
      </c>
      <c r="E92" s="597"/>
      <c r="F92" s="596"/>
      <c r="H92" s="596"/>
    </row>
    <row r="93" spans="1:12" s="63" customFormat="1" ht="21.75" customHeight="1">
      <c r="B93" s="520" t="s">
        <v>1207</v>
      </c>
      <c r="E93" s="410"/>
      <c r="F93" s="397"/>
      <c r="H93" s="397"/>
    </row>
    <row r="94" spans="1:12" s="63" customFormat="1" ht="22.5" customHeight="1">
      <c r="A94" s="520" t="s">
        <v>1003</v>
      </c>
      <c r="E94" s="410"/>
      <c r="F94" s="397"/>
      <c r="H94" s="397"/>
    </row>
    <row r="95" spans="1:12" s="63" customFormat="1" ht="24" customHeight="1">
      <c r="A95" s="574" t="s">
        <v>1098</v>
      </c>
      <c r="E95" s="410"/>
      <c r="F95" s="396"/>
      <c r="H95" s="397"/>
    </row>
    <row r="96" spans="1:12" s="396" customFormat="1">
      <c r="A96" s="400" t="s">
        <v>52</v>
      </c>
      <c r="G96" s="395" t="s">
        <v>1</v>
      </c>
      <c r="H96" s="401">
        <f>SUM(H98,H126)</f>
        <v>170000</v>
      </c>
      <c r="I96" s="398" t="s">
        <v>30</v>
      </c>
      <c r="J96" s="400"/>
      <c r="L96" s="397"/>
    </row>
    <row r="97" spans="1:12" s="396" customFormat="1">
      <c r="A97" s="400" t="s">
        <v>227</v>
      </c>
      <c r="G97" s="395"/>
      <c r="H97" s="401"/>
      <c r="I97" s="398"/>
      <c r="J97" s="400"/>
      <c r="L97" s="397"/>
    </row>
    <row r="98" spans="1:12" s="396" customFormat="1">
      <c r="A98" s="400" t="s">
        <v>415</v>
      </c>
      <c r="G98" s="395" t="s">
        <v>1</v>
      </c>
      <c r="H98" s="401">
        <f>SUM(H100,H111,H119)</f>
        <v>70000</v>
      </c>
      <c r="I98" s="398" t="s">
        <v>30</v>
      </c>
      <c r="L98" s="397"/>
    </row>
    <row r="99" spans="1:12" s="396" customFormat="1">
      <c r="B99" s="573" t="s">
        <v>2416</v>
      </c>
      <c r="C99" s="400"/>
      <c r="D99" s="400"/>
      <c r="E99" s="400"/>
      <c r="F99" s="400"/>
      <c r="G99" s="395"/>
      <c r="H99" s="401"/>
      <c r="I99" s="398"/>
      <c r="L99" s="397"/>
    </row>
    <row r="100" spans="1:12" s="396" customFormat="1">
      <c r="B100" s="400"/>
      <c r="C100" s="400"/>
      <c r="D100" s="400"/>
      <c r="E100" s="400"/>
      <c r="F100" s="400"/>
      <c r="G100" s="395" t="s">
        <v>28</v>
      </c>
      <c r="H100" s="401">
        <v>50000</v>
      </c>
      <c r="I100" s="398" t="s">
        <v>30</v>
      </c>
      <c r="L100" s="397"/>
    </row>
    <row r="101" spans="1:12" s="396" customFormat="1">
      <c r="A101" s="63" t="s">
        <v>1099</v>
      </c>
      <c r="B101" s="63"/>
      <c r="C101" s="63"/>
      <c r="D101" s="63"/>
      <c r="E101" s="410"/>
      <c r="F101" s="397"/>
      <c r="G101" s="63"/>
      <c r="H101" s="401"/>
      <c r="I101" s="398"/>
      <c r="L101" s="397"/>
    </row>
    <row r="102" spans="1:12" s="396" customFormat="1">
      <c r="A102" s="589" t="s">
        <v>2414</v>
      </c>
      <c r="B102" s="63"/>
      <c r="C102" s="63"/>
      <c r="D102" s="63"/>
      <c r="F102" s="397"/>
      <c r="G102" s="63"/>
      <c r="H102" s="401"/>
      <c r="I102" s="398"/>
      <c r="L102" s="397"/>
    </row>
    <row r="103" spans="1:12" s="400" customFormat="1" ht="21.75">
      <c r="A103" s="590" t="s">
        <v>1538</v>
      </c>
      <c r="B103" s="404"/>
      <c r="C103" s="404"/>
      <c r="D103" s="404"/>
      <c r="F103" s="401"/>
      <c r="G103" s="404"/>
      <c r="H103" s="401"/>
      <c r="I103" s="398"/>
      <c r="L103" s="401"/>
    </row>
    <row r="104" spans="1:12" s="396" customFormat="1">
      <c r="A104" s="63"/>
      <c r="B104" s="63" t="s">
        <v>902</v>
      </c>
      <c r="C104" s="63"/>
      <c r="D104" s="63"/>
      <c r="E104" s="63"/>
      <c r="F104" s="397"/>
      <c r="G104" s="63"/>
      <c r="H104" s="401"/>
      <c r="I104" s="398"/>
      <c r="L104" s="397"/>
    </row>
    <row r="105" spans="1:12" s="396" customFormat="1">
      <c r="A105" s="63"/>
      <c r="B105" s="63" t="s">
        <v>1061</v>
      </c>
      <c r="C105" s="63"/>
      <c r="D105" s="63"/>
      <c r="E105" s="63"/>
      <c r="F105" s="397"/>
      <c r="G105" s="63"/>
      <c r="H105" s="401"/>
      <c r="I105" s="398"/>
      <c r="L105" s="397"/>
    </row>
    <row r="106" spans="1:12" s="396" customFormat="1">
      <c r="A106" s="63" t="s">
        <v>1062</v>
      </c>
      <c r="B106" s="63"/>
      <c r="C106" s="63"/>
      <c r="D106" s="63"/>
      <c r="E106" s="63"/>
      <c r="F106" s="397"/>
      <c r="G106" s="63"/>
      <c r="H106" s="401"/>
      <c r="I106" s="398"/>
      <c r="L106" s="397"/>
    </row>
    <row r="107" spans="1:12" s="396" customFormat="1">
      <c r="A107" s="576" t="s">
        <v>1100</v>
      </c>
      <c r="B107" s="63"/>
      <c r="C107" s="63"/>
      <c r="D107" s="63"/>
      <c r="E107" s="63"/>
      <c r="F107" s="397"/>
      <c r="G107" s="63"/>
      <c r="H107" s="401"/>
      <c r="I107" s="398"/>
      <c r="L107" s="397"/>
    </row>
    <row r="108" spans="1:12" s="396" customFormat="1">
      <c r="A108" s="576"/>
      <c r="B108" s="63"/>
      <c r="C108" s="63"/>
      <c r="D108" s="63"/>
      <c r="E108" s="63"/>
      <c r="F108" s="397"/>
      <c r="G108" s="63"/>
      <c r="H108" s="401"/>
      <c r="I108" s="398"/>
      <c r="L108" s="397"/>
    </row>
    <row r="109" spans="1:12" s="396" customFormat="1">
      <c r="A109" s="576"/>
      <c r="B109" s="63"/>
      <c r="C109" s="63"/>
      <c r="D109" s="63"/>
      <c r="E109" s="63"/>
      <c r="F109" s="397"/>
      <c r="G109" s="63"/>
      <c r="H109" s="401"/>
      <c r="I109" s="398"/>
      <c r="L109" s="397"/>
    </row>
    <row r="110" spans="1:12" s="400" customFormat="1" ht="21.75">
      <c r="A110" s="404"/>
      <c r="B110" s="404" t="s">
        <v>2417</v>
      </c>
      <c r="C110" s="404"/>
      <c r="D110" s="404"/>
      <c r="E110" s="404"/>
      <c r="G110" s="404"/>
      <c r="H110" s="401"/>
      <c r="I110" s="398"/>
      <c r="L110" s="401"/>
    </row>
    <row r="111" spans="1:12" s="400" customFormat="1" ht="21.75">
      <c r="A111" s="404"/>
      <c r="B111" s="404"/>
      <c r="C111" s="404"/>
      <c r="D111" s="404"/>
      <c r="E111" s="404"/>
      <c r="G111" s="405" t="s">
        <v>28</v>
      </c>
      <c r="H111" s="401">
        <v>10000</v>
      </c>
      <c r="I111" s="398" t="s">
        <v>30</v>
      </c>
      <c r="L111" s="401"/>
    </row>
    <row r="112" spans="1:12" s="400" customFormat="1" ht="21" customHeight="1">
      <c r="A112" s="589" t="s">
        <v>1101</v>
      </c>
      <c r="B112" s="63"/>
      <c r="C112" s="63"/>
      <c r="D112" s="63"/>
      <c r="E112" s="63"/>
      <c r="F112" s="396"/>
      <c r="G112" s="63"/>
      <c r="H112" s="401"/>
      <c r="I112" s="398"/>
      <c r="L112" s="401"/>
    </row>
    <row r="113" spans="1:12" s="400" customFormat="1">
      <c r="A113" s="63" t="s">
        <v>2415</v>
      </c>
      <c r="B113" s="63"/>
      <c r="C113" s="63"/>
      <c r="D113" s="63"/>
      <c r="E113" s="63"/>
      <c r="F113" s="396"/>
      <c r="G113" s="63"/>
      <c r="H113" s="401"/>
      <c r="I113" s="398"/>
      <c r="L113" s="401"/>
    </row>
    <row r="114" spans="1:12" s="400" customFormat="1" ht="21.75">
      <c r="A114" s="404" t="s">
        <v>1875</v>
      </c>
      <c r="B114" s="404"/>
      <c r="C114" s="404"/>
      <c r="D114" s="404"/>
      <c r="E114" s="404"/>
      <c r="G114" s="404"/>
      <c r="H114" s="401"/>
      <c r="I114" s="398"/>
      <c r="L114" s="401"/>
    </row>
    <row r="115" spans="1:12" s="396" customFormat="1">
      <c r="A115" s="63"/>
      <c r="B115" s="63" t="s">
        <v>902</v>
      </c>
      <c r="C115" s="63"/>
      <c r="D115" s="63"/>
      <c r="E115" s="63"/>
      <c r="F115" s="397"/>
      <c r="G115" s="63"/>
      <c r="H115" s="401"/>
      <c r="I115" s="398"/>
      <c r="L115" s="397"/>
    </row>
    <row r="116" spans="1:12" s="396" customFormat="1">
      <c r="A116" s="63"/>
      <c r="B116" s="63" t="s">
        <v>1061</v>
      </c>
      <c r="C116" s="63"/>
      <c r="D116" s="63"/>
      <c r="E116" s="63"/>
      <c r="F116" s="397"/>
      <c r="G116" s="63"/>
      <c r="H116" s="401"/>
      <c r="I116" s="398"/>
      <c r="L116" s="397"/>
    </row>
    <row r="117" spans="1:12" s="396" customFormat="1">
      <c r="A117" s="63" t="s">
        <v>1062</v>
      </c>
      <c r="B117" s="63"/>
      <c r="C117" s="63"/>
      <c r="D117" s="63"/>
      <c r="E117" s="63"/>
      <c r="F117" s="397"/>
      <c r="G117" s="63"/>
      <c r="H117" s="401"/>
      <c r="I117" s="398"/>
      <c r="L117" s="397"/>
    </row>
    <row r="118" spans="1:12" s="396" customFormat="1">
      <c r="A118" s="576" t="s">
        <v>1102</v>
      </c>
      <c r="B118" s="63"/>
      <c r="C118" s="63"/>
      <c r="D118" s="63"/>
      <c r="E118" s="63"/>
      <c r="F118" s="397"/>
      <c r="G118" s="63"/>
      <c r="H118" s="401"/>
      <c r="I118" s="398"/>
      <c r="L118" s="397"/>
    </row>
    <row r="119" spans="1:12" s="400" customFormat="1" ht="21.75">
      <c r="A119" s="576"/>
      <c r="B119" s="404" t="s">
        <v>2418</v>
      </c>
      <c r="C119" s="404"/>
      <c r="D119" s="404"/>
      <c r="E119" s="404"/>
      <c r="F119" s="401"/>
      <c r="G119" s="404" t="s">
        <v>28</v>
      </c>
      <c r="H119" s="401">
        <v>10000</v>
      </c>
      <c r="I119" s="398" t="s">
        <v>2068</v>
      </c>
      <c r="L119" s="401"/>
    </row>
    <row r="120" spans="1:12" s="400" customFormat="1" ht="21" customHeight="1">
      <c r="A120" s="589" t="s">
        <v>2069</v>
      </c>
      <c r="B120" s="63"/>
      <c r="C120" s="63"/>
      <c r="D120" s="63"/>
      <c r="E120" s="63"/>
      <c r="F120" s="396"/>
      <c r="G120" s="63"/>
      <c r="H120" s="401"/>
      <c r="I120" s="398"/>
      <c r="L120" s="401"/>
    </row>
    <row r="121" spans="1:12" s="400" customFormat="1" ht="21.75">
      <c r="A121" s="404" t="s">
        <v>1875</v>
      </c>
      <c r="B121" s="404"/>
      <c r="C121" s="404"/>
      <c r="D121" s="404"/>
      <c r="E121" s="404"/>
      <c r="G121" s="404"/>
      <c r="H121" s="401"/>
      <c r="I121" s="398"/>
      <c r="L121" s="401"/>
    </row>
    <row r="122" spans="1:12" s="396" customFormat="1">
      <c r="A122" s="63"/>
      <c r="B122" s="63" t="s">
        <v>902</v>
      </c>
      <c r="C122" s="63"/>
      <c r="D122" s="63"/>
      <c r="E122" s="63"/>
      <c r="F122" s="397"/>
      <c r="G122" s="63"/>
      <c r="H122" s="401"/>
      <c r="I122" s="398"/>
      <c r="L122" s="397"/>
    </row>
    <row r="123" spans="1:12" s="396" customFormat="1">
      <c r="A123" s="63"/>
      <c r="B123" s="63" t="s">
        <v>1061</v>
      </c>
      <c r="C123" s="63"/>
      <c r="D123" s="63"/>
      <c r="E123" s="63"/>
      <c r="F123" s="397"/>
      <c r="G123" s="63"/>
      <c r="H123" s="401"/>
      <c r="I123" s="398"/>
      <c r="L123" s="397"/>
    </row>
    <row r="124" spans="1:12" s="396" customFormat="1">
      <c r="A124" s="63" t="s">
        <v>1062</v>
      </c>
      <c r="B124" s="63"/>
      <c r="C124" s="63"/>
      <c r="D124" s="63"/>
      <c r="E124" s="63"/>
      <c r="F124" s="397"/>
      <c r="G124" s="63"/>
      <c r="H124" s="401"/>
      <c r="I124" s="398"/>
      <c r="L124" s="397"/>
    </row>
    <row r="125" spans="1:12" s="396" customFormat="1">
      <c r="A125" s="576" t="s">
        <v>2067</v>
      </c>
      <c r="B125" s="63"/>
      <c r="C125" s="63"/>
      <c r="D125" s="63"/>
      <c r="E125" s="63"/>
      <c r="F125" s="397"/>
      <c r="G125" s="63"/>
      <c r="H125" s="401"/>
      <c r="I125" s="398"/>
      <c r="L125" s="397"/>
    </row>
    <row r="126" spans="1:12" s="396" customFormat="1">
      <c r="A126" s="400" t="s">
        <v>318</v>
      </c>
      <c r="G126" s="395" t="s">
        <v>1</v>
      </c>
      <c r="H126" s="401">
        <f>SUM(H127,H135,H143,H152)</f>
        <v>100000</v>
      </c>
      <c r="I126" s="398" t="s">
        <v>30</v>
      </c>
      <c r="L126" s="397"/>
    </row>
    <row r="127" spans="1:12" s="400" customFormat="1" ht="20.25" customHeight="1">
      <c r="A127" s="398"/>
      <c r="B127" s="400" t="s">
        <v>437</v>
      </c>
      <c r="G127" s="395" t="s">
        <v>28</v>
      </c>
      <c r="H127" s="401">
        <v>10000</v>
      </c>
      <c r="I127" s="398" t="s">
        <v>30</v>
      </c>
      <c r="L127" s="401"/>
    </row>
    <row r="128" spans="1:12" s="400" customFormat="1" ht="21" customHeight="1">
      <c r="A128" s="520" t="s">
        <v>1222</v>
      </c>
      <c r="B128" s="63"/>
      <c r="C128" s="63"/>
      <c r="D128" s="63"/>
      <c r="E128" s="63"/>
      <c r="F128" s="397"/>
      <c r="G128" s="63"/>
      <c r="H128" s="401"/>
      <c r="I128" s="398"/>
      <c r="L128" s="401"/>
    </row>
    <row r="129" spans="1:12" s="400" customFormat="1" ht="21.75" customHeight="1">
      <c r="A129" s="520" t="s">
        <v>2419</v>
      </c>
      <c r="B129" s="63"/>
      <c r="C129" s="63"/>
      <c r="D129" s="63"/>
      <c r="E129" s="63"/>
      <c r="F129" s="397"/>
      <c r="G129" s="63"/>
      <c r="H129" s="401"/>
      <c r="I129" s="398"/>
      <c r="L129" s="401"/>
    </row>
    <row r="130" spans="1:12" s="400" customFormat="1" ht="21.75">
      <c r="A130" s="404" t="s">
        <v>1875</v>
      </c>
      <c r="B130" s="404"/>
      <c r="C130" s="404"/>
      <c r="D130" s="404"/>
      <c r="E130" s="404"/>
      <c r="G130" s="404"/>
      <c r="H130" s="401"/>
      <c r="I130" s="398"/>
      <c r="L130" s="401"/>
    </row>
    <row r="131" spans="1:12" s="396" customFormat="1">
      <c r="A131" s="63"/>
      <c r="B131" s="63" t="s">
        <v>902</v>
      </c>
      <c r="C131" s="63"/>
      <c r="D131" s="63"/>
      <c r="E131" s="63"/>
      <c r="F131" s="397"/>
      <c r="G131" s="63"/>
      <c r="H131" s="401"/>
      <c r="I131" s="398"/>
      <c r="L131" s="397"/>
    </row>
    <row r="132" spans="1:12" s="396" customFormat="1">
      <c r="A132" s="63"/>
      <c r="B132" s="63" t="s">
        <v>1061</v>
      </c>
      <c r="C132" s="63"/>
      <c r="D132" s="63"/>
      <c r="E132" s="63"/>
      <c r="F132" s="397"/>
      <c r="G132" s="63"/>
      <c r="H132" s="401"/>
      <c r="I132" s="398"/>
      <c r="L132" s="397"/>
    </row>
    <row r="133" spans="1:12" s="396" customFormat="1">
      <c r="A133" s="63" t="s">
        <v>1062</v>
      </c>
      <c r="B133" s="63"/>
      <c r="C133" s="63"/>
      <c r="D133" s="63"/>
      <c r="E133" s="63"/>
      <c r="F133" s="397"/>
      <c r="G133" s="63"/>
      <c r="H133" s="401"/>
      <c r="I133" s="398"/>
      <c r="L133" s="397"/>
    </row>
    <row r="134" spans="1:12" s="396" customFormat="1">
      <c r="A134" s="576" t="s">
        <v>1104</v>
      </c>
      <c r="B134" s="63"/>
      <c r="C134" s="63"/>
      <c r="D134" s="63"/>
      <c r="E134" s="63"/>
      <c r="F134" s="397"/>
      <c r="G134" s="63"/>
      <c r="H134" s="401"/>
      <c r="I134" s="398"/>
      <c r="L134" s="397"/>
    </row>
    <row r="135" spans="1:12" s="400" customFormat="1" ht="21.75">
      <c r="A135" s="398"/>
      <c r="B135" s="400" t="s">
        <v>438</v>
      </c>
      <c r="G135" s="395" t="s">
        <v>28</v>
      </c>
      <c r="H135" s="401">
        <v>10000</v>
      </c>
      <c r="I135" s="398" t="s">
        <v>30</v>
      </c>
      <c r="L135" s="401"/>
    </row>
    <row r="136" spans="1:12" s="400" customFormat="1">
      <c r="A136" s="63" t="s">
        <v>1103</v>
      </c>
      <c r="B136" s="63"/>
      <c r="C136" s="63"/>
      <c r="D136" s="63"/>
      <c r="E136" s="63"/>
      <c r="F136" s="397"/>
      <c r="G136" s="395"/>
      <c r="H136" s="401"/>
      <c r="I136" s="396"/>
      <c r="L136" s="401"/>
    </row>
    <row r="137" spans="1:12" s="400" customFormat="1" ht="21.75" customHeight="1">
      <c r="A137" s="63" t="s">
        <v>2451</v>
      </c>
      <c r="B137" s="63"/>
      <c r="C137" s="63"/>
      <c r="D137" s="63"/>
      <c r="E137" s="63"/>
      <c r="F137" s="397"/>
      <c r="G137" s="395"/>
      <c r="H137" s="401"/>
      <c r="I137" s="396"/>
      <c r="L137" s="401"/>
    </row>
    <row r="138" spans="1:12" s="400" customFormat="1" ht="21.75">
      <c r="A138" s="404" t="s">
        <v>1538</v>
      </c>
      <c r="B138" s="404"/>
      <c r="C138" s="404"/>
      <c r="D138" s="404"/>
      <c r="E138" s="404"/>
      <c r="F138" s="401"/>
      <c r="G138" s="929"/>
      <c r="H138" s="401"/>
      <c r="L138" s="401"/>
    </row>
    <row r="139" spans="1:12" s="396" customFormat="1">
      <c r="A139" s="63"/>
      <c r="B139" s="63" t="s">
        <v>902</v>
      </c>
      <c r="C139" s="63"/>
      <c r="D139" s="63"/>
      <c r="E139" s="63"/>
      <c r="F139" s="397"/>
      <c r="G139" s="63"/>
      <c r="H139" s="401"/>
      <c r="I139" s="398"/>
      <c r="L139" s="397"/>
    </row>
    <row r="140" spans="1:12" s="396" customFormat="1">
      <c r="A140" s="63"/>
      <c r="B140" s="63" t="s">
        <v>1061</v>
      </c>
      <c r="C140" s="63"/>
      <c r="D140" s="63"/>
      <c r="E140" s="63"/>
      <c r="F140" s="397"/>
      <c r="G140" s="63"/>
      <c r="H140" s="401"/>
      <c r="I140" s="398"/>
      <c r="L140" s="397"/>
    </row>
    <row r="141" spans="1:12" s="396" customFormat="1" ht="18.75" customHeight="1">
      <c r="A141" s="520" t="s">
        <v>1062</v>
      </c>
      <c r="B141" s="63"/>
      <c r="C141" s="63"/>
      <c r="D141" s="63"/>
      <c r="E141" s="63"/>
      <c r="F141" s="397"/>
      <c r="G141" s="63"/>
      <c r="H141" s="401"/>
      <c r="I141" s="398"/>
      <c r="L141" s="397"/>
    </row>
    <row r="142" spans="1:12" s="396" customFormat="1" ht="21" customHeight="1">
      <c r="A142" s="951" t="s">
        <v>1105</v>
      </c>
      <c r="B142" s="63"/>
      <c r="C142" s="63"/>
      <c r="D142" s="63"/>
      <c r="E142" s="63"/>
      <c r="F142" s="397"/>
      <c r="G142" s="63"/>
      <c r="H142" s="401"/>
      <c r="I142" s="398"/>
      <c r="L142" s="397"/>
    </row>
    <row r="143" spans="1:12" s="400" customFormat="1" ht="19.5" customHeight="1">
      <c r="A143" s="63"/>
      <c r="B143" s="573" t="s">
        <v>439</v>
      </c>
      <c r="G143" s="395" t="s">
        <v>28</v>
      </c>
      <c r="H143" s="401">
        <v>60000</v>
      </c>
      <c r="I143" s="398" t="s">
        <v>30</v>
      </c>
      <c r="J143" s="398"/>
      <c r="L143" s="401"/>
    </row>
    <row r="144" spans="1:12" s="400" customFormat="1" ht="21.75" customHeight="1">
      <c r="A144" s="520" t="s">
        <v>1223</v>
      </c>
      <c r="G144" s="395"/>
      <c r="H144" s="401"/>
      <c r="I144" s="398"/>
      <c r="J144" s="398"/>
      <c r="L144" s="401"/>
    </row>
    <row r="145" spans="1:12" s="400" customFormat="1" ht="21" customHeight="1">
      <c r="A145" s="520" t="s">
        <v>2450</v>
      </c>
      <c r="G145" s="395"/>
      <c r="H145" s="401"/>
      <c r="I145" s="398"/>
      <c r="J145" s="398"/>
      <c r="L145" s="401"/>
    </row>
    <row r="146" spans="1:12" s="400" customFormat="1" ht="21.75">
      <c r="A146" s="404" t="s">
        <v>1538</v>
      </c>
      <c r="G146" s="929"/>
      <c r="H146" s="401"/>
      <c r="I146" s="398"/>
      <c r="J146" s="398"/>
      <c r="L146" s="401"/>
    </row>
    <row r="147" spans="1:12" s="396" customFormat="1">
      <c r="A147" s="63"/>
      <c r="B147" s="63" t="s">
        <v>902</v>
      </c>
      <c r="C147" s="63"/>
      <c r="D147" s="63"/>
      <c r="E147" s="63"/>
      <c r="F147" s="397"/>
      <c r="G147" s="63"/>
      <c r="H147" s="401"/>
      <c r="I147" s="398"/>
      <c r="L147" s="397"/>
    </row>
    <row r="148" spans="1:12" s="396" customFormat="1">
      <c r="A148" s="63"/>
      <c r="B148" s="63" t="s">
        <v>1061</v>
      </c>
      <c r="C148" s="63"/>
      <c r="D148" s="63"/>
      <c r="E148" s="63"/>
      <c r="F148" s="397"/>
      <c r="G148" s="63"/>
      <c r="H148" s="401"/>
      <c r="I148" s="398"/>
      <c r="L148" s="397"/>
    </row>
    <row r="149" spans="1:12" s="396" customFormat="1">
      <c r="A149" s="63" t="s">
        <v>1062</v>
      </c>
      <c r="B149" s="63"/>
      <c r="C149" s="63"/>
      <c r="D149" s="63"/>
      <c r="E149" s="63"/>
      <c r="F149" s="397"/>
      <c r="G149" s="63"/>
      <c r="H149" s="401"/>
      <c r="I149" s="398"/>
      <c r="L149" s="397"/>
    </row>
    <row r="150" spans="1:12" s="396" customFormat="1">
      <c r="A150" s="576" t="s">
        <v>1106</v>
      </c>
      <c r="B150" s="63"/>
      <c r="C150" s="63"/>
      <c r="D150" s="63"/>
      <c r="E150" s="63"/>
      <c r="F150" s="397"/>
      <c r="G150" s="63"/>
      <c r="H150" s="401"/>
      <c r="I150" s="398"/>
      <c r="L150" s="397"/>
    </row>
    <row r="151" spans="1:12" s="400" customFormat="1" ht="21.75">
      <c r="A151" s="404"/>
      <c r="B151" s="404" t="s">
        <v>1107</v>
      </c>
      <c r="C151" s="404"/>
      <c r="D151" s="404"/>
      <c r="E151" s="404"/>
      <c r="F151" s="401"/>
      <c r="G151" s="395"/>
      <c r="H151" s="395"/>
      <c r="I151" s="398"/>
      <c r="J151" s="398"/>
      <c r="L151" s="401"/>
    </row>
    <row r="152" spans="1:12" s="400" customFormat="1" ht="21.75">
      <c r="A152" s="404"/>
      <c r="B152" s="404"/>
      <c r="C152" s="404"/>
      <c r="D152" s="404"/>
      <c r="E152" s="404"/>
      <c r="F152" s="401"/>
      <c r="G152" s="395" t="s">
        <v>28</v>
      </c>
      <c r="H152" s="417">
        <v>20000</v>
      </c>
      <c r="I152" s="398" t="s">
        <v>30</v>
      </c>
      <c r="J152" s="398"/>
      <c r="L152" s="401"/>
    </row>
    <row r="153" spans="1:12" s="400" customFormat="1">
      <c r="A153" s="63" t="s">
        <v>1224</v>
      </c>
      <c r="B153" s="63"/>
      <c r="C153" s="63"/>
      <c r="D153" s="63"/>
      <c r="E153" s="63"/>
      <c r="F153" s="397"/>
      <c r="G153" s="395"/>
      <c r="H153" s="395"/>
      <c r="I153" s="398"/>
      <c r="J153" s="398"/>
      <c r="L153" s="401"/>
    </row>
    <row r="154" spans="1:12" s="400" customFormat="1">
      <c r="A154" s="63" t="s">
        <v>2452</v>
      </c>
      <c r="B154" s="63"/>
      <c r="C154" s="63"/>
      <c r="D154" s="63"/>
      <c r="E154" s="63"/>
      <c r="F154" s="397"/>
      <c r="G154" s="395"/>
      <c r="H154" s="395"/>
      <c r="I154" s="398"/>
      <c r="J154" s="398"/>
      <c r="L154" s="401"/>
    </row>
    <row r="155" spans="1:12" s="400" customFormat="1" ht="21.75">
      <c r="A155" s="404" t="s">
        <v>1875</v>
      </c>
      <c r="B155" s="404"/>
      <c r="C155" s="404"/>
      <c r="D155" s="404"/>
      <c r="E155" s="404"/>
      <c r="F155" s="401"/>
      <c r="G155" s="929"/>
      <c r="H155" s="929"/>
      <c r="I155" s="398"/>
      <c r="J155" s="398"/>
      <c r="L155" s="401"/>
    </row>
    <row r="156" spans="1:12" s="396" customFormat="1">
      <c r="A156" s="63"/>
      <c r="B156" s="63" t="s">
        <v>902</v>
      </c>
      <c r="C156" s="63"/>
      <c r="D156" s="63"/>
      <c r="E156" s="63"/>
      <c r="F156" s="397"/>
      <c r="G156" s="63"/>
      <c r="H156" s="401"/>
      <c r="I156" s="398"/>
      <c r="L156" s="397"/>
    </row>
    <row r="157" spans="1:12" s="396" customFormat="1">
      <c r="A157" s="63"/>
      <c r="B157" s="63" t="s">
        <v>1061</v>
      </c>
      <c r="C157" s="63"/>
      <c r="D157" s="63"/>
      <c r="E157" s="63"/>
      <c r="F157" s="397"/>
      <c r="G157" s="63"/>
      <c r="H157" s="401"/>
      <c r="I157" s="398"/>
      <c r="L157" s="397"/>
    </row>
    <row r="158" spans="1:12" s="396" customFormat="1">
      <c r="A158" s="63" t="s">
        <v>1062</v>
      </c>
      <c r="B158" s="63"/>
      <c r="C158" s="63"/>
      <c r="D158" s="63"/>
      <c r="E158" s="63"/>
      <c r="F158" s="397"/>
      <c r="G158" s="63"/>
      <c r="H158" s="401"/>
      <c r="I158" s="398"/>
      <c r="L158" s="397"/>
    </row>
    <row r="159" spans="1:12" s="396" customFormat="1">
      <c r="A159" s="576" t="s">
        <v>1108</v>
      </c>
      <c r="B159" s="63"/>
      <c r="C159" s="63"/>
      <c r="D159" s="63"/>
      <c r="E159" s="63"/>
      <c r="F159" s="397"/>
      <c r="G159" s="63"/>
      <c r="H159" s="401"/>
      <c r="I159" s="398"/>
      <c r="L159" s="397"/>
    </row>
  </sheetData>
  <pageMargins left="1.1811023622047245" right="0.39370078740157483" top="0.74803149606299213" bottom="0.55118110236220474" header="0.31496062992125984" footer="0.31496062992125984"/>
  <pageSetup paperSize="9" firstPageNumber="182" orientation="portrait" useFirstPageNumber="1" r:id="rId1"/>
  <headerFooter>
    <oddHeader>&amp;R&amp;16&amp;P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L53"/>
  <sheetViews>
    <sheetView view="pageBreakPreview" topLeftCell="A43" zoomScale="150" zoomScaleNormal="150" zoomScaleSheetLayoutView="150" workbookViewId="0">
      <selection activeCell="H16" sqref="H16"/>
    </sheetView>
  </sheetViews>
  <sheetFormatPr defaultRowHeight="23.25"/>
  <cols>
    <col min="1" max="7" width="9.140625" style="57"/>
    <col min="8" max="8" width="13.5703125" style="57" customWidth="1"/>
    <col min="9" max="9" width="9.140625" style="57"/>
    <col min="10" max="10" width="6.42578125" style="57" customWidth="1"/>
    <col min="11" max="16384" width="9.140625" style="57"/>
  </cols>
  <sheetData>
    <row r="1" spans="1:12" s="400" customFormat="1" ht="21.75">
      <c r="A1" s="400" t="s">
        <v>69</v>
      </c>
      <c r="G1" s="395" t="s">
        <v>1</v>
      </c>
      <c r="H1" s="401">
        <f>SUM(H2,H34)</f>
        <v>70000</v>
      </c>
      <c r="I1" s="398" t="s">
        <v>30</v>
      </c>
      <c r="L1" s="401"/>
    </row>
    <row r="2" spans="1:12" s="396" customFormat="1">
      <c r="A2" s="400" t="s">
        <v>90</v>
      </c>
      <c r="G2" s="395" t="s">
        <v>1</v>
      </c>
      <c r="H2" s="401">
        <f>SUM(H3)</f>
        <v>60000</v>
      </c>
      <c r="I2" s="398" t="s">
        <v>30</v>
      </c>
      <c r="L2" s="397"/>
    </row>
    <row r="3" spans="1:12" s="396" customFormat="1">
      <c r="A3" s="400" t="s">
        <v>53</v>
      </c>
      <c r="G3" s="395" t="s">
        <v>1</v>
      </c>
      <c r="H3" s="401">
        <f>SUM(H5)</f>
        <v>60000</v>
      </c>
      <c r="I3" s="398" t="s">
        <v>30</v>
      </c>
      <c r="L3" s="397"/>
    </row>
    <row r="4" spans="1:12" s="396" customFormat="1">
      <c r="A4" s="400" t="s">
        <v>390</v>
      </c>
      <c r="G4" s="395"/>
      <c r="H4" s="401"/>
      <c r="I4" s="398"/>
      <c r="L4" s="397"/>
    </row>
    <row r="5" spans="1:12" s="396" customFormat="1">
      <c r="A5" s="400" t="s">
        <v>9</v>
      </c>
      <c r="G5" s="395" t="s">
        <v>1</v>
      </c>
      <c r="H5" s="401">
        <f>SUM(H7)</f>
        <v>60000</v>
      </c>
      <c r="I5" s="398" t="s">
        <v>30</v>
      </c>
      <c r="L5" s="397"/>
    </row>
    <row r="6" spans="1:12" s="400" customFormat="1" ht="26.25" customHeight="1">
      <c r="A6" s="400" t="s">
        <v>2398</v>
      </c>
      <c r="E6" s="401"/>
      <c r="F6" s="401"/>
      <c r="G6" s="417"/>
      <c r="H6" s="397"/>
      <c r="I6" s="398"/>
      <c r="L6" s="401"/>
    </row>
    <row r="7" spans="1:12" s="400" customFormat="1" ht="26.25" customHeight="1">
      <c r="E7" s="401"/>
      <c r="F7" s="401"/>
      <c r="G7" s="417" t="s">
        <v>1</v>
      </c>
      <c r="H7" s="401">
        <f>SUM(H9,H22)</f>
        <v>60000</v>
      </c>
      <c r="I7" s="398" t="s">
        <v>30</v>
      </c>
      <c r="L7" s="401"/>
    </row>
    <row r="8" spans="1:12" s="400" customFormat="1" ht="21.75">
      <c r="B8" s="400" t="s">
        <v>2401</v>
      </c>
      <c r="G8" s="395"/>
      <c r="H8" s="401"/>
      <c r="I8" s="398"/>
      <c r="L8" s="401"/>
    </row>
    <row r="9" spans="1:12" s="400" customFormat="1" ht="21.75">
      <c r="G9" s="395" t="s">
        <v>28</v>
      </c>
      <c r="H9" s="401">
        <v>20000</v>
      </c>
      <c r="I9" s="398" t="s">
        <v>30</v>
      </c>
      <c r="L9" s="401"/>
    </row>
    <row r="10" spans="1:12" s="63" customFormat="1" ht="23.25" customHeight="1">
      <c r="A10" s="520" t="s">
        <v>1109</v>
      </c>
      <c r="E10" s="410"/>
      <c r="F10" s="397"/>
      <c r="H10" s="397"/>
    </row>
    <row r="11" spans="1:12" s="63" customFormat="1" ht="24.75" customHeight="1">
      <c r="A11" s="63" t="s">
        <v>1110</v>
      </c>
      <c r="E11" s="410"/>
      <c r="F11" s="397"/>
      <c r="H11" s="397"/>
    </row>
    <row r="12" spans="1:12" s="63" customFormat="1" ht="24.75" customHeight="1">
      <c r="A12" s="63" t="s">
        <v>1111</v>
      </c>
      <c r="E12" s="410"/>
      <c r="F12" s="397"/>
      <c r="H12" s="397"/>
    </row>
    <row r="13" spans="1:12" s="63" customFormat="1" ht="24.75" customHeight="1">
      <c r="A13" s="63" t="s">
        <v>2399</v>
      </c>
      <c r="E13" s="410"/>
      <c r="F13" s="397"/>
      <c r="H13" s="397"/>
    </row>
    <row r="14" spans="1:12" s="404" customFormat="1" ht="24.75" customHeight="1">
      <c r="A14" s="404" t="s">
        <v>1943</v>
      </c>
      <c r="E14" s="405"/>
      <c r="F14" s="401"/>
      <c r="H14" s="401"/>
    </row>
    <row r="15" spans="1:12" s="63" customFormat="1" ht="25.5" customHeight="1">
      <c r="B15" s="63" t="s">
        <v>857</v>
      </c>
      <c r="E15" s="410"/>
      <c r="F15" s="397"/>
      <c r="H15" s="397"/>
    </row>
    <row r="16" spans="1:12" s="63" customFormat="1" ht="25.5" customHeight="1">
      <c r="B16" s="63" t="s">
        <v>846</v>
      </c>
      <c r="E16" s="410"/>
      <c r="F16" s="397"/>
      <c r="H16" s="397"/>
    </row>
    <row r="17" spans="1:9" s="63" customFormat="1" ht="23.25" customHeight="1">
      <c r="A17" s="574"/>
      <c r="B17" s="63" t="s">
        <v>1326</v>
      </c>
      <c r="E17" s="410"/>
      <c r="F17" s="397"/>
      <c r="H17" s="397"/>
    </row>
    <row r="18" spans="1:9" s="63" customFormat="1" ht="23.25" customHeight="1">
      <c r="A18" s="63" t="s">
        <v>1003</v>
      </c>
      <c r="E18" s="410"/>
      <c r="F18" s="397"/>
      <c r="H18" s="397"/>
    </row>
    <row r="19" spans="1:9" s="63" customFormat="1" ht="22.5" customHeight="1">
      <c r="B19" s="63" t="s">
        <v>1054</v>
      </c>
      <c r="E19" s="410"/>
      <c r="F19" s="397"/>
      <c r="H19" s="397"/>
    </row>
    <row r="20" spans="1:9" s="63" customFormat="1" ht="24.75" customHeight="1">
      <c r="A20" s="574" t="s">
        <v>1112</v>
      </c>
      <c r="E20" s="410"/>
      <c r="F20" s="397"/>
      <c r="H20" s="397"/>
    </row>
    <row r="21" spans="1:9" s="413" customFormat="1" ht="21.75">
      <c r="B21" s="413" t="s">
        <v>2402</v>
      </c>
      <c r="H21" s="414"/>
    </row>
    <row r="22" spans="1:9" s="413" customFormat="1" ht="21.75">
      <c r="G22" s="413" t="s">
        <v>28</v>
      </c>
      <c r="H22" s="414">
        <v>40000</v>
      </c>
      <c r="I22" s="413" t="s">
        <v>30</v>
      </c>
    </row>
    <row r="23" spans="1:9" s="413" customFormat="1">
      <c r="A23" s="57" t="s">
        <v>1113</v>
      </c>
      <c r="H23" s="414"/>
    </row>
    <row r="24" spans="1:9">
      <c r="A24" s="57" t="s">
        <v>1114</v>
      </c>
      <c r="H24" s="56"/>
    </row>
    <row r="25" spans="1:9">
      <c r="A25" s="57" t="s">
        <v>1115</v>
      </c>
      <c r="H25" s="56"/>
    </row>
    <row r="26" spans="1:9">
      <c r="A26" s="57" t="s">
        <v>1116</v>
      </c>
      <c r="H26" s="56"/>
    </row>
    <row r="27" spans="1:9">
      <c r="A27" s="57" t="s">
        <v>2400</v>
      </c>
      <c r="H27" s="56"/>
    </row>
    <row r="28" spans="1:9" s="413" customFormat="1" ht="21.75">
      <c r="A28" s="413" t="s">
        <v>1943</v>
      </c>
      <c r="H28" s="414"/>
    </row>
    <row r="29" spans="1:9" s="63" customFormat="1" ht="25.5" customHeight="1">
      <c r="B29" s="63" t="s">
        <v>857</v>
      </c>
      <c r="E29" s="410"/>
      <c r="F29" s="397"/>
      <c r="H29" s="397"/>
    </row>
    <row r="30" spans="1:9" s="63" customFormat="1" ht="25.5" customHeight="1">
      <c r="B30" s="63" t="s">
        <v>846</v>
      </c>
      <c r="E30" s="410"/>
      <c r="F30" s="397"/>
      <c r="H30" s="397"/>
    </row>
    <row r="31" spans="1:9" s="63" customFormat="1" ht="22.5" customHeight="1">
      <c r="B31" s="63" t="s">
        <v>861</v>
      </c>
      <c r="E31" s="410"/>
      <c r="F31" s="397"/>
      <c r="H31" s="397"/>
    </row>
    <row r="32" spans="1:9" s="63" customFormat="1" ht="24.75" customHeight="1">
      <c r="A32" s="574" t="s">
        <v>1112</v>
      </c>
      <c r="E32" s="410"/>
      <c r="F32" s="397"/>
      <c r="H32" s="397"/>
    </row>
    <row r="33" spans="1:12" s="63" customFormat="1" ht="24.75" customHeight="1">
      <c r="A33" s="574"/>
      <c r="E33" s="410"/>
      <c r="F33" s="397"/>
      <c r="H33" s="397"/>
    </row>
    <row r="34" spans="1:12" s="396" customFormat="1">
      <c r="A34" s="400" t="s">
        <v>2397</v>
      </c>
      <c r="G34" s="922" t="s">
        <v>1</v>
      </c>
      <c r="H34" s="401">
        <f>SUM(H35)</f>
        <v>10000</v>
      </c>
      <c r="I34" s="398" t="s">
        <v>30</v>
      </c>
      <c r="L34" s="397"/>
    </row>
    <row r="35" spans="1:12" s="396" customFormat="1">
      <c r="A35" s="400" t="s">
        <v>53</v>
      </c>
      <c r="G35" s="922" t="s">
        <v>1</v>
      </c>
      <c r="H35" s="401">
        <f>SUM(H37)</f>
        <v>10000</v>
      </c>
      <c r="I35" s="398" t="s">
        <v>30</v>
      </c>
      <c r="L35" s="397"/>
    </row>
    <row r="36" spans="1:12" s="396" customFormat="1">
      <c r="A36" s="400" t="s">
        <v>390</v>
      </c>
      <c r="G36" s="922"/>
      <c r="H36" s="401"/>
      <c r="I36" s="398"/>
      <c r="L36" s="397"/>
    </row>
    <row r="37" spans="1:12" s="396" customFormat="1">
      <c r="A37" s="400" t="s">
        <v>9</v>
      </c>
      <c r="G37" s="922" t="s">
        <v>1</v>
      </c>
      <c r="H37" s="401">
        <f>SUM(H39)</f>
        <v>10000</v>
      </c>
      <c r="I37" s="398" t="s">
        <v>30</v>
      </c>
      <c r="L37" s="397"/>
    </row>
    <row r="38" spans="1:12" s="400" customFormat="1" ht="26.25" customHeight="1">
      <c r="A38" s="400" t="s">
        <v>2398</v>
      </c>
      <c r="E38" s="401"/>
      <c r="F38" s="401"/>
      <c r="G38" s="417"/>
      <c r="H38" s="397"/>
      <c r="I38" s="398"/>
      <c r="L38" s="401"/>
    </row>
    <row r="39" spans="1:12" s="400" customFormat="1" ht="26.25" customHeight="1">
      <c r="E39" s="401"/>
      <c r="F39" s="401"/>
      <c r="G39" s="417" t="s">
        <v>1</v>
      </c>
      <c r="H39" s="401">
        <f>SUM(H41)</f>
        <v>10000</v>
      </c>
      <c r="I39" s="398" t="s">
        <v>30</v>
      </c>
      <c r="L39" s="401"/>
    </row>
    <row r="40" spans="1:12" s="413" customFormat="1" ht="21.75">
      <c r="B40" s="413" t="s">
        <v>2407</v>
      </c>
      <c r="H40" s="414"/>
    </row>
    <row r="41" spans="1:12" s="413" customFormat="1" ht="21.75">
      <c r="A41" s="413" t="s">
        <v>2408</v>
      </c>
      <c r="G41" s="413" t="s">
        <v>28</v>
      </c>
      <c r="H41" s="414">
        <v>10000</v>
      </c>
      <c r="I41" s="413" t="s">
        <v>30</v>
      </c>
    </row>
    <row r="42" spans="1:12" s="413" customFormat="1">
      <c r="A42" s="57" t="s">
        <v>2409</v>
      </c>
      <c r="H42" s="414"/>
    </row>
    <row r="43" spans="1:12">
      <c r="A43" s="57" t="s">
        <v>2070</v>
      </c>
      <c r="H43" s="56"/>
    </row>
    <row r="44" spans="1:12">
      <c r="A44" s="57" t="s">
        <v>2071</v>
      </c>
      <c r="H44" s="56"/>
    </row>
    <row r="45" spans="1:12">
      <c r="A45" s="57" t="s">
        <v>2403</v>
      </c>
      <c r="H45" s="56"/>
    </row>
    <row r="46" spans="1:12" s="413" customFormat="1" ht="21.75">
      <c r="A46" s="413" t="s">
        <v>1943</v>
      </c>
      <c r="H46" s="414"/>
    </row>
    <row r="47" spans="1:12" s="63" customFormat="1" ht="25.5" customHeight="1">
      <c r="B47" s="520" t="s">
        <v>857</v>
      </c>
      <c r="E47" s="410"/>
      <c r="F47" s="397"/>
      <c r="H47" s="397"/>
    </row>
    <row r="48" spans="1:12" s="63" customFormat="1" ht="25.5" customHeight="1">
      <c r="B48" s="63" t="s">
        <v>846</v>
      </c>
      <c r="E48" s="410"/>
      <c r="F48" s="397"/>
      <c r="H48" s="397"/>
    </row>
    <row r="49" spans="1:8" s="63" customFormat="1" ht="22.5" customHeight="1">
      <c r="B49" s="63" t="s">
        <v>861</v>
      </c>
      <c r="E49" s="410"/>
      <c r="F49" s="397"/>
      <c r="H49" s="397"/>
    </row>
    <row r="50" spans="1:8" s="63" customFormat="1" ht="22.5" customHeight="1">
      <c r="B50" s="63" t="s">
        <v>2404</v>
      </c>
      <c r="E50" s="410"/>
      <c r="F50" s="397"/>
      <c r="H50" s="397"/>
    </row>
    <row r="51" spans="1:8" s="63" customFormat="1" ht="22.5" customHeight="1">
      <c r="A51" s="520" t="s">
        <v>2405</v>
      </c>
      <c r="E51" s="410"/>
      <c r="F51" s="397"/>
      <c r="H51" s="397"/>
    </row>
    <row r="52" spans="1:8" s="63" customFormat="1" ht="22.5" customHeight="1">
      <c r="A52" s="520" t="s">
        <v>2406</v>
      </c>
      <c r="E52" s="410"/>
      <c r="F52" s="397"/>
      <c r="H52" s="397"/>
    </row>
    <row r="53" spans="1:8" s="63" customFormat="1" ht="24.75" customHeight="1">
      <c r="A53" s="574" t="s">
        <v>2072</v>
      </c>
      <c r="E53" s="410"/>
      <c r="F53" s="397"/>
      <c r="H53" s="397"/>
    </row>
  </sheetData>
  <pageMargins left="1.1811023622047245" right="0.39370078740157483" top="0.74803149606299213" bottom="0.55118110236220474" header="0.31496062992125984" footer="0.31496062992125984"/>
  <pageSetup paperSize="9" firstPageNumber="187" orientation="portrait" useFirstPageNumber="1" r:id="rId1"/>
  <headerFooter>
    <oddHeader>&amp;R&amp;16&amp;P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3"/>
  <sheetViews>
    <sheetView zoomScale="150" zoomScaleNormal="150" zoomScaleSheetLayoutView="150" workbookViewId="0">
      <selection activeCell="A8" sqref="A8"/>
    </sheetView>
  </sheetViews>
  <sheetFormatPr defaultRowHeight="23.25"/>
  <cols>
    <col min="1" max="9" width="9.140625" style="57"/>
    <col min="10" max="10" width="10" style="57" customWidth="1"/>
    <col min="11" max="11" width="3.42578125" style="57" customWidth="1"/>
    <col min="12" max="16384" width="9.140625" style="57"/>
  </cols>
  <sheetData>
    <row r="1" spans="1:12" s="400" customFormat="1" ht="21.75">
      <c r="A1" s="400" t="s">
        <v>68</v>
      </c>
      <c r="G1" s="395" t="s">
        <v>1</v>
      </c>
      <c r="H1" s="401">
        <f>SUM(H2,)</f>
        <v>50000</v>
      </c>
      <c r="I1" s="398" t="s">
        <v>30</v>
      </c>
      <c r="L1" s="401"/>
    </row>
    <row r="2" spans="1:12" s="396" customFormat="1">
      <c r="A2" s="400" t="s">
        <v>247</v>
      </c>
      <c r="G2" s="395" t="s">
        <v>1</v>
      </c>
      <c r="H2" s="401">
        <f>SUM(H3)</f>
        <v>50000</v>
      </c>
      <c r="I2" s="398" t="s">
        <v>30</v>
      </c>
      <c r="L2" s="397"/>
    </row>
    <row r="3" spans="1:12" s="396" customFormat="1">
      <c r="A3" s="400" t="s">
        <v>132</v>
      </c>
      <c r="G3" s="395" t="s">
        <v>1</v>
      </c>
      <c r="H3" s="401">
        <f>SUM(H5)</f>
        <v>50000</v>
      </c>
      <c r="I3" s="398" t="s">
        <v>30</v>
      </c>
      <c r="L3" s="397"/>
    </row>
    <row r="4" spans="1:12" s="396" customFormat="1">
      <c r="A4" s="400" t="s">
        <v>390</v>
      </c>
      <c r="G4" s="395"/>
      <c r="H4" s="401"/>
      <c r="I4" s="398"/>
      <c r="L4" s="397"/>
    </row>
    <row r="5" spans="1:12" s="396" customFormat="1">
      <c r="A5" s="400" t="s">
        <v>9</v>
      </c>
      <c r="G5" s="395" t="s">
        <v>1</v>
      </c>
      <c r="H5" s="401">
        <f>SUM(H7)</f>
        <v>50000</v>
      </c>
      <c r="I5" s="398" t="s">
        <v>30</v>
      </c>
      <c r="L5" s="397"/>
    </row>
    <row r="6" spans="1:12" s="396" customFormat="1">
      <c r="A6" s="400" t="s">
        <v>418</v>
      </c>
      <c r="G6" s="406"/>
      <c r="H6" s="397"/>
      <c r="I6" s="402"/>
      <c r="L6" s="397"/>
    </row>
    <row r="7" spans="1:12" s="400" customFormat="1" ht="21.75">
      <c r="B7" s="400" t="s">
        <v>430</v>
      </c>
      <c r="G7" s="395" t="s">
        <v>28</v>
      </c>
      <c r="H7" s="401">
        <v>50000</v>
      </c>
      <c r="I7" s="398" t="s">
        <v>30</v>
      </c>
      <c r="L7" s="401"/>
    </row>
    <row r="8" spans="1:12" s="63" customFormat="1" ht="24" customHeight="1">
      <c r="A8" s="63" t="s">
        <v>694</v>
      </c>
      <c r="F8" s="397"/>
      <c r="H8" s="397"/>
    </row>
    <row r="9" spans="1:12" s="63" customFormat="1" ht="24" customHeight="1">
      <c r="A9" s="63" t="s">
        <v>695</v>
      </c>
      <c r="F9" s="397"/>
      <c r="H9" s="397"/>
    </row>
    <row r="10" spans="1:12">
      <c r="A10" s="57" t="s">
        <v>1175</v>
      </c>
    </row>
    <row r="11" spans="1:12">
      <c r="A11" s="396" t="s">
        <v>1176</v>
      </c>
    </row>
    <row r="12" spans="1:12">
      <c r="B12" s="57" t="s">
        <v>1177</v>
      </c>
    </row>
    <row r="13" spans="1:12">
      <c r="B13" s="57" t="s">
        <v>1178</v>
      </c>
    </row>
  </sheetData>
  <pageMargins left="1.1811023622047245" right="0.39370078740157483" top="0.74803149606299213" bottom="0.55118110236220474" header="0.31496062992125984" footer="0.31496062992125984"/>
  <pageSetup paperSize="9" firstPageNumber="189" orientation="portrait" useFirstPageNumber="1" r:id="rId1"/>
  <headerFooter>
    <oddHeader>&amp;R&amp;P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88"/>
  <sheetViews>
    <sheetView view="pageBreakPreview" topLeftCell="A154" zoomScale="150" zoomScaleNormal="150" zoomScaleSheetLayoutView="150" workbookViewId="0">
      <selection activeCell="E169" sqref="E169"/>
    </sheetView>
  </sheetViews>
  <sheetFormatPr defaultRowHeight="23.25"/>
  <cols>
    <col min="1" max="3" width="9.140625" style="57"/>
    <col min="4" max="4" width="9.140625" style="57" customWidth="1"/>
    <col min="5" max="5" width="9.140625" style="57"/>
    <col min="6" max="6" width="11.85546875" style="57" customWidth="1"/>
    <col min="7" max="7" width="9.140625" style="57"/>
    <col min="8" max="8" width="14.5703125" style="57" customWidth="1"/>
    <col min="9" max="9" width="14.42578125" style="57" customWidth="1"/>
    <col min="10" max="10" width="4" style="57" customWidth="1"/>
    <col min="11" max="16384" width="9.140625" style="57"/>
  </cols>
  <sheetData>
    <row r="1" spans="1:12" s="400" customFormat="1" ht="21.75">
      <c r="A1" s="400" t="s">
        <v>10</v>
      </c>
      <c r="G1" s="395" t="s">
        <v>1</v>
      </c>
      <c r="H1" s="401">
        <f>SUM(H2)</f>
        <v>10597642</v>
      </c>
      <c r="I1" s="398" t="s">
        <v>30</v>
      </c>
      <c r="L1" s="401"/>
    </row>
    <row r="2" spans="1:12" s="396" customFormat="1">
      <c r="A2" s="400" t="s">
        <v>91</v>
      </c>
      <c r="G2" s="395" t="s">
        <v>1</v>
      </c>
      <c r="H2" s="401">
        <f>SUM(H3,H11,H19,H33,H54,H77,H88,H112,H162,H171)</f>
        <v>10597642</v>
      </c>
      <c r="I2" s="398" t="s">
        <v>30</v>
      </c>
      <c r="L2" s="397"/>
    </row>
    <row r="3" spans="1:12" s="413" customFormat="1" ht="21.75">
      <c r="B3" s="767" t="s">
        <v>1358</v>
      </c>
      <c r="E3" s="415"/>
      <c r="F3" s="414"/>
      <c r="G3" s="415" t="s">
        <v>28</v>
      </c>
      <c r="H3" s="414">
        <v>549000</v>
      </c>
      <c r="I3" s="413" t="s">
        <v>30</v>
      </c>
    </row>
    <row r="4" spans="1:12">
      <c r="A4" s="635" t="s">
        <v>2639</v>
      </c>
      <c r="E4" s="578"/>
      <c r="F4" s="56"/>
      <c r="H4" s="56"/>
    </row>
    <row r="5" spans="1:12">
      <c r="A5" s="767" t="s">
        <v>2638</v>
      </c>
      <c r="E5" s="578"/>
      <c r="F5" s="56"/>
      <c r="H5" s="56"/>
    </row>
    <row r="6" spans="1:12" ht="20.25" customHeight="1">
      <c r="B6" s="1130" t="s">
        <v>1056</v>
      </c>
      <c r="C6" s="1130"/>
      <c r="D6" s="1130"/>
      <c r="E6" s="1130"/>
      <c r="F6" s="1130"/>
      <c r="G6" s="1130"/>
      <c r="H6" s="1130"/>
      <c r="I6" s="1130"/>
    </row>
    <row r="7" spans="1:12" ht="20.25" customHeight="1">
      <c r="B7" s="774" t="s">
        <v>1226</v>
      </c>
      <c r="E7" s="578"/>
      <c r="F7" s="56"/>
      <c r="H7" s="56"/>
    </row>
    <row r="8" spans="1:12" ht="21" customHeight="1">
      <c r="A8" s="774" t="s">
        <v>1225</v>
      </c>
      <c r="E8" s="578"/>
      <c r="F8" s="56"/>
      <c r="H8" s="56"/>
    </row>
    <row r="9" spans="1:12" ht="21" customHeight="1">
      <c r="B9" s="774" t="s">
        <v>1057</v>
      </c>
      <c r="E9" s="578"/>
      <c r="F9" s="56"/>
      <c r="H9" s="56"/>
    </row>
    <row r="10" spans="1:12" ht="20.25" customHeight="1">
      <c r="A10" s="1129" t="s">
        <v>1058</v>
      </c>
      <c r="B10" s="1129"/>
      <c r="C10" s="1129"/>
      <c r="D10" s="1129"/>
      <c r="E10" s="1129"/>
      <c r="F10" s="1129"/>
      <c r="G10" s="1129"/>
      <c r="H10" s="1129"/>
      <c r="I10" s="1129"/>
    </row>
    <row r="11" spans="1:12" s="413" customFormat="1" ht="21.75">
      <c r="B11" s="413" t="s">
        <v>575</v>
      </c>
      <c r="E11" s="415"/>
      <c r="F11" s="414"/>
      <c r="G11" s="415" t="s">
        <v>28</v>
      </c>
      <c r="H11" s="414">
        <v>85000</v>
      </c>
      <c r="I11" s="413" t="s">
        <v>30</v>
      </c>
    </row>
    <row r="12" spans="1:12">
      <c r="A12" s="57" t="s">
        <v>2640</v>
      </c>
      <c r="B12" s="413"/>
      <c r="E12" s="415"/>
      <c r="F12" s="414"/>
      <c r="G12" s="413"/>
      <c r="H12" s="414"/>
      <c r="I12" s="413"/>
    </row>
    <row r="13" spans="1:12">
      <c r="A13" s="767" t="s">
        <v>2638</v>
      </c>
      <c r="B13" s="413"/>
      <c r="E13" s="415"/>
      <c r="F13" s="414"/>
      <c r="G13" s="413"/>
      <c r="H13" s="414"/>
      <c r="I13" s="413"/>
    </row>
    <row r="14" spans="1:12">
      <c r="B14" s="1129" t="s">
        <v>1056</v>
      </c>
      <c r="C14" s="1129"/>
      <c r="D14" s="1129"/>
      <c r="E14" s="1129"/>
      <c r="F14" s="1129"/>
      <c r="G14" s="1129"/>
      <c r="H14" s="1129"/>
      <c r="I14" s="1129"/>
    </row>
    <row r="15" spans="1:12">
      <c r="B15" s="697" t="s">
        <v>1227</v>
      </c>
      <c r="E15" s="578"/>
      <c r="F15" s="56"/>
      <c r="H15" s="56"/>
    </row>
    <row r="16" spans="1:12">
      <c r="A16" s="697" t="s">
        <v>1225</v>
      </c>
      <c r="E16" s="578"/>
      <c r="F16" s="56"/>
      <c r="H16" s="56"/>
    </row>
    <row r="17" spans="1:12">
      <c r="B17" s="697" t="s">
        <v>1057</v>
      </c>
      <c r="E17" s="578"/>
      <c r="F17" s="56"/>
      <c r="H17" s="56"/>
    </row>
    <row r="18" spans="1:12">
      <c r="A18" s="1131" t="s">
        <v>1058</v>
      </c>
      <c r="B18" s="1131"/>
      <c r="C18" s="1131"/>
      <c r="D18" s="1131"/>
      <c r="E18" s="1131"/>
      <c r="F18" s="1131"/>
      <c r="G18" s="1131"/>
      <c r="H18" s="1131"/>
      <c r="I18" s="1131"/>
    </row>
    <row r="19" spans="1:12" s="413" customFormat="1" ht="21.75">
      <c r="B19" s="413" t="s">
        <v>708</v>
      </c>
      <c r="E19" s="415"/>
      <c r="F19" s="414"/>
      <c r="G19" s="415" t="s">
        <v>28</v>
      </c>
      <c r="H19" s="414">
        <f>SUM([8]เงินประกันสังคม!$H$30)</f>
        <v>53535</v>
      </c>
      <c r="I19" s="413" t="s">
        <v>30</v>
      </c>
    </row>
    <row r="20" spans="1:12">
      <c r="A20" s="697" t="s">
        <v>1059</v>
      </c>
      <c r="B20" s="413"/>
      <c r="E20" s="415"/>
      <c r="F20" s="414"/>
      <c r="G20" s="413"/>
    </row>
    <row r="21" spans="1:12">
      <c r="A21" s="697" t="s">
        <v>2641</v>
      </c>
      <c r="B21" s="413"/>
      <c r="E21" s="415"/>
      <c r="F21" s="414"/>
      <c r="G21" s="413"/>
    </row>
    <row r="22" spans="1:12">
      <c r="A22" s="964" t="s">
        <v>2642</v>
      </c>
      <c r="B22" s="948"/>
      <c r="C22" s="948"/>
      <c r="D22" s="948"/>
      <c r="E22" s="948"/>
      <c r="F22" s="948"/>
      <c r="G22" s="948"/>
      <c r="H22" s="948"/>
      <c r="I22" s="948"/>
    </row>
    <row r="23" spans="1:12" ht="21" customHeight="1">
      <c r="A23" s="931"/>
      <c r="B23" s="1129" t="s">
        <v>1060</v>
      </c>
      <c r="C23" s="1129"/>
      <c r="D23" s="1129"/>
      <c r="E23" s="1129"/>
      <c r="F23" s="1129"/>
      <c r="G23" s="1129"/>
      <c r="H23" s="1129"/>
      <c r="I23" s="1129"/>
    </row>
    <row r="24" spans="1:12" ht="21.75" customHeight="1">
      <c r="A24" s="931"/>
      <c r="B24" s="933" t="s">
        <v>2453</v>
      </c>
      <c r="C24" s="931"/>
      <c r="D24" s="931"/>
      <c r="E24" s="931"/>
      <c r="F24" s="931"/>
      <c r="G24" s="931"/>
      <c r="H24" s="931"/>
      <c r="I24" s="931"/>
    </row>
    <row r="25" spans="1:12">
      <c r="A25" s="895" t="s">
        <v>2454</v>
      </c>
      <c r="B25" s="696"/>
      <c r="C25" s="696"/>
      <c r="D25" s="696"/>
      <c r="E25" s="696"/>
      <c r="F25" s="696"/>
      <c r="G25" s="696"/>
      <c r="H25" s="696"/>
      <c r="I25" s="696"/>
    </row>
    <row r="26" spans="1:12" ht="21" customHeight="1">
      <c r="A26" s="696"/>
      <c r="B26" s="963" t="s">
        <v>2455</v>
      </c>
      <c r="C26" s="696"/>
      <c r="D26" s="696"/>
      <c r="E26" s="696"/>
      <c r="F26" s="696"/>
      <c r="G26" s="696"/>
      <c r="H26" s="696"/>
      <c r="I26" s="696"/>
    </row>
    <row r="27" spans="1:12" ht="20.25" customHeight="1">
      <c r="A27" s="696" t="s">
        <v>2456</v>
      </c>
      <c r="B27" s="696"/>
      <c r="C27" s="696"/>
      <c r="D27" s="696"/>
      <c r="E27" s="696"/>
      <c r="F27" s="696"/>
      <c r="G27" s="696"/>
      <c r="H27" s="696"/>
      <c r="I27" s="696"/>
    </row>
    <row r="28" spans="1:12" s="63" customFormat="1" ht="21" customHeight="1">
      <c r="A28" s="589"/>
      <c r="B28" s="520" t="s">
        <v>1901</v>
      </c>
      <c r="E28" s="397"/>
      <c r="G28" s="412"/>
      <c r="H28" s="397"/>
    </row>
    <row r="29" spans="1:12" s="63" customFormat="1" ht="21" customHeight="1">
      <c r="A29" s="63" t="s">
        <v>1786</v>
      </c>
      <c r="B29" s="589"/>
      <c r="E29" s="397"/>
      <c r="G29" s="412"/>
      <c r="H29" s="397"/>
    </row>
    <row r="30" spans="1:12" s="396" customFormat="1">
      <c r="B30" s="598" t="s">
        <v>1902</v>
      </c>
      <c r="D30" s="397"/>
      <c r="F30" s="412"/>
      <c r="G30" s="397"/>
      <c r="H30" s="397"/>
      <c r="I30" s="402"/>
      <c r="L30" s="397"/>
    </row>
    <row r="31" spans="1:12" s="396" customFormat="1">
      <c r="A31" s="598" t="s">
        <v>1328</v>
      </c>
      <c r="D31" s="397"/>
      <c r="F31" s="412"/>
      <c r="G31" s="397"/>
      <c r="H31" s="397"/>
      <c r="I31" s="402"/>
      <c r="L31" s="397"/>
    </row>
    <row r="32" spans="1:12" s="396" customFormat="1">
      <c r="A32" s="598" t="s">
        <v>1903</v>
      </c>
      <c r="D32" s="397"/>
      <c r="F32" s="412"/>
      <c r="G32" s="397"/>
      <c r="H32" s="397"/>
      <c r="I32" s="402"/>
      <c r="L32" s="397"/>
    </row>
    <row r="33" spans="1:12" s="400" customFormat="1" ht="21.75">
      <c r="B33" s="591" t="s">
        <v>709</v>
      </c>
      <c r="G33" s="395" t="s">
        <v>28</v>
      </c>
      <c r="H33" s="401">
        <v>7132800</v>
      </c>
      <c r="I33" s="398" t="s">
        <v>30</v>
      </c>
      <c r="L33" s="401"/>
    </row>
    <row r="34" spans="1:12" s="396" customFormat="1" ht="21" customHeight="1">
      <c r="A34" s="598" t="s">
        <v>1904</v>
      </c>
      <c r="B34" s="699"/>
      <c r="G34" s="406"/>
      <c r="H34" s="397"/>
      <c r="I34" s="402"/>
      <c r="L34" s="397"/>
    </row>
    <row r="35" spans="1:12">
      <c r="A35" s="1132" t="s">
        <v>2474</v>
      </c>
      <c r="B35" s="1132"/>
      <c r="C35" s="1132"/>
      <c r="D35" s="1132"/>
      <c r="E35" s="1132"/>
      <c r="F35" s="1132"/>
      <c r="G35" s="1132"/>
      <c r="H35" s="1132"/>
      <c r="I35" s="1132"/>
    </row>
    <row r="36" spans="1:12" s="63" customFormat="1" ht="25.5" customHeight="1">
      <c r="B36" s="63" t="s">
        <v>2457</v>
      </c>
      <c r="E36" s="410"/>
      <c r="F36" s="397"/>
      <c r="H36" s="397"/>
    </row>
    <row r="37" spans="1:12" s="396" customFormat="1" ht="20.25" customHeight="1">
      <c r="B37" s="598" t="s">
        <v>2458</v>
      </c>
      <c r="G37" s="406"/>
      <c r="H37" s="397"/>
      <c r="I37" s="402"/>
      <c r="L37" s="397"/>
    </row>
    <row r="38" spans="1:12" s="396" customFormat="1" ht="18.75" customHeight="1">
      <c r="A38" s="598" t="s">
        <v>1117</v>
      </c>
      <c r="B38" s="699"/>
      <c r="G38" s="406"/>
      <c r="H38" s="397"/>
      <c r="I38" s="402"/>
      <c r="L38" s="397"/>
    </row>
    <row r="39" spans="1:12" s="396" customFormat="1" ht="19.5" customHeight="1">
      <c r="B39" s="598" t="s">
        <v>2459</v>
      </c>
      <c r="G39" s="406"/>
      <c r="H39" s="397"/>
      <c r="I39" s="402"/>
      <c r="L39" s="397"/>
    </row>
    <row r="40" spans="1:12" s="396" customFormat="1" ht="18.75" customHeight="1">
      <c r="A40" s="598" t="s">
        <v>2460</v>
      </c>
      <c r="B40" s="699"/>
      <c r="G40" s="406"/>
      <c r="H40" s="397"/>
      <c r="I40" s="402"/>
      <c r="L40" s="397"/>
    </row>
    <row r="41" spans="1:12" s="396" customFormat="1" ht="19.5" customHeight="1">
      <c r="B41" s="598" t="s">
        <v>2461</v>
      </c>
      <c r="G41" s="406"/>
      <c r="H41" s="397"/>
      <c r="I41" s="402"/>
      <c r="L41" s="397"/>
    </row>
    <row r="42" spans="1:12" s="396" customFormat="1" ht="18.75" customHeight="1">
      <c r="A42" s="598" t="s">
        <v>1118</v>
      </c>
      <c r="B42" s="699"/>
      <c r="G42" s="406"/>
      <c r="H42" s="397"/>
      <c r="I42" s="402"/>
      <c r="L42" s="397"/>
    </row>
    <row r="43" spans="1:12" s="396" customFormat="1" ht="19.5" customHeight="1">
      <c r="B43" s="598" t="s">
        <v>2462</v>
      </c>
      <c r="G43" s="406"/>
      <c r="H43" s="397"/>
      <c r="I43" s="402"/>
      <c r="L43" s="397"/>
    </row>
    <row r="44" spans="1:12" s="396" customFormat="1" ht="18.75" customHeight="1">
      <c r="A44" s="598" t="s">
        <v>2463</v>
      </c>
      <c r="B44" s="699"/>
      <c r="G44" s="406"/>
      <c r="H44" s="397"/>
      <c r="I44" s="402"/>
      <c r="L44" s="397"/>
    </row>
    <row r="45" spans="1:12" s="396" customFormat="1">
      <c r="B45" s="598" t="s">
        <v>2464</v>
      </c>
      <c r="G45" s="406"/>
      <c r="H45" s="397"/>
      <c r="I45" s="402"/>
      <c r="L45" s="397"/>
    </row>
    <row r="46" spans="1:12" s="396" customFormat="1">
      <c r="A46" s="396" t="s">
        <v>1119</v>
      </c>
      <c r="G46" s="406"/>
      <c r="H46" s="397"/>
      <c r="I46" s="402"/>
      <c r="L46" s="397"/>
    </row>
    <row r="47" spans="1:12" s="396" customFormat="1">
      <c r="A47" s="396" t="s">
        <v>1120</v>
      </c>
      <c r="G47" s="406"/>
      <c r="H47" s="397"/>
      <c r="I47" s="402"/>
      <c r="L47" s="397"/>
    </row>
    <row r="48" spans="1:12" s="396" customFormat="1">
      <c r="A48" s="396" t="s">
        <v>1121</v>
      </c>
      <c r="G48" s="406"/>
      <c r="H48" s="397"/>
      <c r="I48" s="402"/>
      <c r="L48" s="397"/>
    </row>
    <row r="49" spans="1:12" s="396" customFormat="1" ht="21" customHeight="1">
      <c r="B49" s="699" t="s">
        <v>2465</v>
      </c>
      <c r="G49" s="406"/>
      <c r="H49" s="397"/>
      <c r="I49" s="402"/>
      <c r="L49" s="397"/>
    </row>
    <row r="50" spans="1:12" s="396" customFormat="1">
      <c r="A50" s="699" t="s">
        <v>2466</v>
      </c>
      <c r="G50" s="406"/>
      <c r="H50" s="397"/>
      <c r="I50" s="402"/>
      <c r="L50" s="397"/>
    </row>
    <row r="51" spans="1:12" s="396" customFormat="1">
      <c r="A51" s="699" t="s">
        <v>2467</v>
      </c>
      <c r="G51" s="406"/>
      <c r="H51" s="397"/>
      <c r="I51" s="402"/>
      <c r="L51" s="397"/>
    </row>
    <row r="52" spans="1:12" s="396" customFormat="1" ht="21" customHeight="1">
      <c r="A52" s="396" t="s">
        <v>2468</v>
      </c>
      <c r="G52" s="406"/>
      <c r="H52" s="397"/>
      <c r="I52" s="402"/>
      <c r="L52" s="397"/>
    </row>
    <row r="53" spans="1:12" s="396" customFormat="1" ht="21" customHeight="1">
      <c r="A53" s="574" t="s">
        <v>1122</v>
      </c>
      <c r="G53" s="406"/>
      <c r="H53" s="397"/>
      <c r="I53" s="402"/>
      <c r="L53" s="397"/>
    </row>
    <row r="54" spans="1:12" s="400" customFormat="1" ht="21.75">
      <c r="B54" s="591" t="s">
        <v>710</v>
      </c>
      <c r="G54" s="395" t="s">
        <v>28</v>
      </c>
      <c r="H54" s="401">
        <v>1920000</v>
      </c>
      <c r="I54" s="398" t="s">
        <v>30</v>
      </c>
      <c r="L54" s="401"/>
    </row>
    <row r="55" spans="1:12" s="396" customFormat="1">
      <c r="A55" s="598" t="s">
        <v>2469</v>
      </c>
      <c r="B55" s="699"/>
      <c r="G55" s="406"/>
      <c r="H55" s="397"/>
      <c r="I55" s="402"/>
      <c r="L55" s="397"/>
    </row>
    <row r="56" spans="1:12">
      <c r="A56" s="1132" t="s">
        <v>2474</v>
      </c>
      <c r="B56" s="1132"/>
      <c r="C56" s="1132"/>
      <c r="D56" s="1132"/>
      <c r="E56" s="1132"/>
      <c r="F56" s="1132"/>
      <c r="G56" s="1132"/>
      <c r="H56" s="1132"/>
      <c r="I56" s="1132"/>
    </row>
    <row r="57" spans="1:12" s="63" customFormat="1" ht="25.5" customHeight="1">
      <c r="B57" s="63" t="s">
        <v>2457</v>
      </c>
      <c r="E57" s="410"/>
      <c r="F57" s="397"/>
      <c r="H57" s="397"/>
    </row>
    <row r="58" spans="1:12" s="396" customFormat="1">
      <c r="B58" s="598" t="s">
        <v>2458</v>
      </c>
      <c r="G58" s="406"/>
      <c r="H58" s="397"/>
      <c r="I58" s="402"/>
      <c r="L58" s="397"/>
    </row>
    <row r="59" spans="1:12" s="396" customFormat="1">
      <c r="A59" s="598" t="s">
        <v>1117</v>
      </c>
      <c r="B59" s="699"/>
      <c r="G59" s="406"/>
      <c r="H59" s="397"/>
      <c r="I59" s="402"/>
      <c r="L59" s="397"/>
    </row>
    <row r="60" spans="1:12" s="396" customFormat="1">
      <c r="B60" s="598" t="s">
        <v>1124</v>
      </c>
      <c r="G60" s="406"/>
      <c r="H60" s="397"/>
      <c r="I60" s="402"/>
      <c r="L60" s="397"/>
    </row>
    <row r="61" spans="1:12" s="396" customFormat="1">
      <c r="A61" s="598" t="s">
        <v>1123</v>
      </c>
      <c r="B61" s="699"/>
      <c r="G61" s="406"/>
      <c r="H61" s="397"/>
      <c r="I61" s="402"/>
      <c r="L61" s="397"/>
    </row>
    <row r="62" spans="1:12" s="396" customFormat="1">
      <c r="B62" s="598" t="s">
        <v>2470</v>
      </c>
      <c r="G62" s="406"/>
      <c r="H62" s="397"/>
      <c r="I62" s="402"/>
      <c r="L62" s="397"/>
    </row>
    <row r="63" spans="1:12" s="396" customFormat="1">
      <c r="A63" s="598" t="s">
        <v>1125</v>
      </c>
      <c r="B63" s="699"/>
      <c r="G63" s="406"/>
      <c r="H63" s="397"/>
      <c r="I63" s="402"/>
      <c r="L63" s="397"/>
    </row>
    <row r="64" spans="1:12" s="396" customFormat="1">
      <c r="B64" s="598" t="s">
        <v>2471</v>
      </c>
      <c r="G64" s="406"/>
      <c r="H64" s="397"/>
      <c r="I64" s="402"/>
      <c r="L64" s="397"/>
    </row>
    <row r="65" spans="1:12" s="396" customFormat="1">
      <c r="A65" s="396" t="s">
        <v>1119</v>
      </c>
      <c r="G65" s="406"/>
      <c r="H65" s="397"/>
      <c r="I65" s="402"/>
      <c r="L65" s="397"/>
    </row>
    <row r="66" spans="1:12" s="396" customFormat="1">
      <c r="A66" s="396" t="s">
        <v>1120</v>
      </c>
      <c r="G66" s="406"/>
      <c r="H66" s="397"/>
      <c r="I66" s="402"/>
      <c r="L66" s="397"/>
    </row>
    <row r="67" spans="1:12" s="396" customFormat="1">
      <c r="A67" s="396" t="s">
        <v>1121</v>
      </c>
      <c r="G67" s="406"/>
      <c r="H67" s="397"/>
      <c r="I67" s="402"/>
      <c r="L67" s="397"/>
    </row>
    <row r="68" spans="1:12" s="396" customFormat="1">
      <c r="B68" s="396" t="s">
        <v>2472</v>
      </c>
      <c r="G68" s="406"/>
      <c r="H68" s="397"/>
      <c r="I68" s="402"/>
      <c r="L68" s="397"/>
    </row>
    <row r="69" spans="1:12" s="396" customFormat="1">
      <c r="A69" s="396" t="s">
        <v>1126</v>
      </c>
      <c r="G69" s="406"/>
      <c r="H69" s="397"/>
      <c r="I69" s="402"/>
      <c r="L69" s="397"/>
    </row>
    <row r="70" spans="1:12" s="396" customFormat="1">
      <c r="A70" s="396" t="s">
        <v>1127</v>
      </c>
      <c r="G70" s="406"/>
      <c r="H70" s="397"/>
      <c r="I70" s="402"/>
      <c r="L70" s="397"/>
    </row>
    <row r="71" spans="1:12" s="396" customFormat="1" ht="5.25" customHeight="1">
      <c r="G71" s="406"/>
      <c r="H71" s="397"/>
      <c r="I71" s="402"/>
      <c r="L71" s="397"/>
    </row>
    <row r="72" spans="1:12" s="396" customFormat="1" ht="21" customHeight="1">
      <c r="B72" s="598" t="s">
        <v>2465</v>
      </c>
      <c r="G72" s="406"/>
      <c r="H72" s="397"/>
      <c r="I72" s="402"/>
      <c r="L72" s="397"/>
    </row>
    <row r="73" spans="1:12" s="396" customFormat="1">
      <c r="A73" s="699" t="s">
        <v>2466</v>
      </c>
      <c r="G73" s="406"/>
      <c r="H73" s="397"/>
      <c r="I73" s="402"/>
      <c r="L73" s="397"/>
    </row>
    <row r="74" spans="1:12" s="396" customFormat="1">
      <c r="A74" s="699" t="s">
        <v>2467</v>
      </c>
      <c r="G74" s="406"/>
      <c r="H74" s="397"/>
      <c r="I74" s="402"/>
      <c r="L74" s="397"/>
    </row>
    <row r="75" spans="1:12" s="396" customFormat="1" ht="21" customHeight="1">
      <c r="A75" s="396" t="s">
        <v>2468</v>
      </c>
      <c r="G75" s="406"/>
      <c r="H75" s="397"/>
      <c r="I75" s="402"/>
      <c r="L75" s="397"/>
    </row>
    <row r="76" spans="1:12" s="396" customFormat="1">
      <c r="A76" s="574" t="s">
        <v>1128</v>
      </c>
      <c r="G76" s="406"/>
      <c r="H76" s="397"/>
      <c r="I76" s="402"/>
      <c r="L76" s="397"/>
    </row>
    <row r="77" spans="1:12" s="413" customFormat="1" ht="21.75">
      <c r="B77" s="413" t="s">
        <v>711</v>
      </c>
      <c r="E77" s="415"/>
      <c r="F77" s="414"/>
      <c r="G77" s="415" t="s">
        <v>28</v>
      </c>
      <c r="H77" s="414">
        <v>36000</v>
      </c>
      <c r="I77" s="413" t="s">
        <v>30</v>
      </c>
    </row>
    <row r="78" spans="1:12" s="413" customFormat="1" ht="21" customHeight="1">
      <c r="A78" s="635" t="s">
        <v>2473</v>
      </c>
      <c r="E78" s="415"/>
      <c r="F78" s="414"/>
      <c r="G78" s="415"/>
      <c r="H78" s="414"/>
    </row>
    <row r="79" spans="1:12">
      <c r="A79" s="1132" t="s">
        <v>2474</v>
      </c>
      <c r="B79" s="1132"/>
      <c r="C79" s="1132"/>
      <c r="D79" s="1132"/>
      <c r="E79" s="1132"/>
      <c r="F79" s="1132"/>
      <c r="G79" s="1132"/>
      <c r="H79" s="1132"/>
      <c r="I79" s="1132"/>
    </row>
    <row r="80" spans="1:12" s="63" customFormat="1" ht="25.5" customHeight="1">
      <c r="B80" s="63" t="s">
        <v>2457</v>
      </c>
      <c r="E80" s="410"/>
      <c r="F80" s="397"/>
      <c r="H80" s="397"/>
    </row>
    <row r="81" spans="1:12" ht="19.5" customHeight="1">
      <c r="B81" s="635" t="s">
        <v>2458</v>
      </c>
      <c r="E81" s="578"/>
      <c r="F81" s="56"/>
      <c r="G81" s="578"/>
      <c r="H81" s="56"/>
    </row>
    <row r="82" spans="1:12" ht="21" customHeight="1">
      <c r="A82" s="635" t="s">
        <v>1129</v>
      </c>
      <c r="E82" s="578"/>
      <c r="F82" s="56"/>
      <c r="G82" s="578"/>
      <c r="H82" s="56"/>
    </row>
    <row r="83" spans="1:12" s="396" customFormat="1" ht="21" customHeight="1">
      <c r="B83" s="598" t="s">
        <v>2475</v>
      </c>
      <c r="G83" s="406"/>
      <c r="H83" s="397"/>
      <c r="I83" s="402"/>
      <c r="L83" s="397"/>
    </row>
    <row r="84" spans="1:12" s="396" customFormat="1">
      <c r="A84" s="699" t="s">
        <v>2466</v>
      </c>
      <c r="G84" s="406"/>
      <c r="H84" s="397"/>
      <c r="I84" s="402"/>
      <c r="L84" s="397"/>
    </row>
    <row r="85" spans="1:12" s="396" customFormat="1">
      <c r="A85" s="699" t="s">
        <v>2467</v>
      </c>
      <c r="G85" s="406"/>
      <c r="H85" s="397"/>
      <c r="I85" s="402"/>
      <c r="L85" s="397"/>
    </row>
    <row r="86" spans="1:12" s="396" customFormat="1" ht="21" customHeight="1">
      <c r="A86" s="699" t="s">
        <v>2468</v>
      </c>
      <c r="G86" s="406"/>
      <c r="H86" s="397"/>
      <c r="I86" s="402"/>
      <c r="L86" s="397"/>
    </row>
    <row r="87" spans="1:12">
      <c r="A87" s="574" t="s">
        <v>1130</v>
      </c>
      <c r="E87" s="415"/>
      <c r="F87" s="414"/>
      <c r="G87" s="413"/>
    </row>
    <row r="88" spans="1:12">
      <c r="B88" s="413" t="s">
        <v>712</v>
      </c>
      <c r="E88" s="415"/>
      <c r="F88" s="414"/>
      <c r="G88" s="415" t="s">
        <v>28</v>
      </c>
      <c r="H88" s="414">
        <v>120000</v>
      </c>
      <c r="I88" s="413" t="s">
        <v>30</v>
      </c>
    </row>
    <row r="89" spans="1:12">
      <c r="A89" s="57" t="s">
        <v>1131</v>
      </c>
      <c r="B89" s="413"/>
      <c r="E89" s="415"/>
      <c r="F89" s="414"/>
      <c r="G89" s="413"/>
    </row>
    <row r="90" spans="1:12">
      <c r="A90" s="57" t="s">
        <v>2476</v>
      </c>
      <c r="B90" s="413"/>
      <c r="E90" s="415"/>
      <c r="F90" s="414"/>
      <c r="G90" s="413"/>
    </row>
    <row r="91" spans="1:12">
      <c r="A91" s="413" t="s">
        <v>2477</v>
      </c>
      <c r="B91" s="413"/>
      <c r="E91" s="415"/>
      <c r="F91" s="414"/>
      <c r="G91" s="413"/>
    </row>
    <row r="92" spans="1:12">
      <c r="B92" s="57" t="s">
        <v>1132</v>
      </c>
      <c r="E92" s="578"/>
      <c r="F92" s="56"/>
    </row>
    <row r="93" spans="1:12">
      <c r="B93" s="1128" t="s">
        <v>1134</v>
      </c>
      <c r="C93" s="1128"/>
      <c r="D93" s="1128"/>
      <c r="E93" s="1128"/>
      <c r="F93" s="1128"/>
      <c r="G93" s="1128"/>
      <c r="H93" s="1128"/>
      <c r="I93" s="1128"/>
    </row>
    <row r="94" spans="1:12">
      <c r="A94" s="57" t="s">
        <v>1133</v>
      </c>
      <c r="E94" s="578"/>
      <c r="F94" s="56"/>
    </row>
    <row r="95" spans="1:12">
      <c r="B95" s="697" t="s">
        <v>1135</v>
      </c>
      <c r="E95" s="578"/>
      <c r="F95" s="56"/>
    </row>
    <row r="96" spans="1:12">
      <c r="A96" s="57" t="s">
        <v>1136</v>
      </c>
      <c r="E96" s="578"/>
      <c r="F96" s="56"/>
    </row>
    <row r="97" spans="1:9" ht="20.25" customHeight="1">
      <c r="B97" s="933" t="s">
        <v>2625</v>
      </c>
      <c r="E97" s="578"/>
      <c r="F97" s="56"/>
    </row>
    <row r="98" spans="1:9">
      <c r="A98" s="57" t="s">
        <v>2626</v>
      </c>
      <c r="E98" s="578"/>
      <c r="F98" s="56"/>
    </row>
    <row r="99" spans="1:9">
      <c r="B99" s="697" t="s">
        <v>2627</v>
      </c>
      <c r="E99" s="578"/>
      <c r="F99" s="56"/>
    </row>
    <row r="100" spans="1:9">
      <c r="A100" s="57" t="s">
        <v>2628</v>
      </c>
      <c r="E100" s="578"/>
      <c r="F100" s="56"/>
    </row>
    <row r="101" spans="1:9">
      <c r="B101" s="697" t="s">
        <v>2629</v>
      </c>
      <c r="E101" s="578"/>
      <c r="F101" s="56"/>
    </row>
    <row r="102" spans="1:9">
      <c r="A102" s="57" t="s">
        <v>1137</v>
      </c>
      <c r="E102" s="578"/>
      <c r="F102" s="56"/>
    </row>
    <row r="103" spans="1:9">
      <c r="A103" s="57" t="s">
        <v>1138</v>
      </c>
      <c r="E103" s="578"/>
      <c r="F103" s="56"/>
    </row>
    <row r="104" spans="1:9">
      <c r="B104" s="1129" t="s">
        <v>2478</v>
      </c>
      <c r="C104" s="1129"/>
      <c r="D104" s="1129"/>
      <c r="E104" s="1129"/>
      <c r="F104" s="1129"/>
      <c r="G104" s="1129"/>
      <c r="H104" s="1129"/>
      <c r="I104" s="1129"/>
    </row>
    <row r="105" spans="1:9">
      <c r="B105" s="931" t="s">
        <v>2483</v>
      </c>
      <c r="C105" s="931"/>
      <c r="D105" s="931"/>
      <c r="E105" s="931"/>
      <c r="F105" s="931"/>
      <c r="G105" s="931"/>
      <c r="H105" s="931"/>
      <c r="I105" s="931"/>
    </row>
    <row r="106" spans="1:9">
      <c r="A106" s="57" t="s">
        <v>2484</v>
      </c>
      <c r="B106" s="931"/>
      <c r="C106" s="931"/>
      <c r="D106" s="931"/>
      <c r="E106" s="931"/>
      <c r="F106" s="931"/>
      <c r="G106" s="931"/>
      <c r="H106" s="931"/>
      <c r="I106" s="931"/>
    </row>
    <row r="107" spans="1:9">
      <c r="B107" s="931" t="s">
        <v>2481</v>
      </c>
      <c r="C107" s="931"/>
      <c r="D107" s="931"/>
      <c r="E107" s="931"/>
      <c r="F107" s="931"/>
      <c r="G107" s="931"/>
      <c r="H107" s="931"/>
      <c r="I107" s="931"/>
    </row>
    <row r="108" spans="1:9">
      <c r="A108" s="57" t="s">
        <v>2482</v>
      </c>
      <c r="B108" s="931"/>
      <c r="C108" s="931"/>
      <c r="D108" s="931"/>
      <c r="E108" s="931"/>
      <c r="F108" s="931"/>
      <c r="G108" s="931"/>
      <c r="H108" s="931"/>
      <c r="I108" s="931"/>
    </row>
    <row r="109" spans="1:9">
      <c r="B109" s="931" t="s">
        <v>2485</v>
      </c>
      <c r="C109" s="931"/>
      <c r="D109" s="931"/>
      <c r="E109" s="931"/>
      <c r="F109" s="931"/>
      <c r="G109" s="931"/>
      <c r="H109" s="931"/>
      <c r="I109" s="931"/>
    </row>
    <row r="110" spans="1:9">
      <c r="A110" s="57" t="s">
        <v>2486</v>
      </c>
      <c r="B110" s="931"/>
      <c r="C110" s="931"/>
      <c r="D110" s="931"/>
      <c r="E110" s="931"/>
      <c r="F110" s="931"/>
      <c r="G110" s="931"/>
      <c r="H110" s="931"/>
      <c r="I110" s="931"/>
    </row>
    <row r="111" spans="1:9">
      <c r="A111" s="574" t="s">
        <v>1139</v>
      </c>
      <c r="B111" s="698"/>
      <c r="C111" s="698"/>
      <c r="D111" s="698"/>
      <c r="E111" s="698"/>
      <c r="F111" s="698"/>
      <c r="G111" s="698"/>
      <c r="H111" s="698"/>
      <c r="I111" s="698"/>
    </row>
    <row r="112" spans="1:9">
      <c r="B112" s="413" t="s">
        <v>713</v>
      </c>
      <c r="E112" s="415"/>
      <c r="F112" s="414"/>
      <c r="G112" s="415" t="s">
        <v>1</v>
      </c>
      <c r="H112" s="414">
        <f>SUM(H114,H126,H133,H141)</f>
        <v>229087</v>
      </c>
      <c r="I112" s="413" t="s">
        <v>30</v>
      </c>
    </row>
    <row r="113" spans="1:9">
      <c r="B113" s="413"/>
      <c r="C113" s="413" t="s">
        <v>1140</v>
      </c>
      <c r="D113" s="413"/>
      <c r="E113" s="415"/>
      <c r="F113" s="414"/>
      <c r="G113" s="415"/>
      <c r="H113" s="414"/>
      <c r="I113" s="413"/>
    </row>
    <row r="114" spans="1:9">
      <c r="B114" s="413"/>
      <c r="C114" s="413"/>
      <c r="D114" s="413"/>
      <c r="E114" s="415"/>
      <c r="F114" s="414"/>
      <c r="G114" s="415" t="s">
        <v>28</v>
      </c>
      <c r="H114" s="414">
        <v>39087</v>
      </c>
      <c r="I114" s="413" t="s">
        <v>30</v>
      </c>
    </row>
    <row r="115" spans="1:9">
      <c r="A115" s="57" t="s">
        <v>1141</v>
      </c>
      <c r="B115" s="413"/>
      <c r="E115" s="415"/>
      <c r="F115" s="414"/>
      <c r="G115" s="413"/>
    </row>
    <row r="116" spans="1:9">
      <c r="A116" s="57" t="s">
        <v>1142</v>
      </c>
      <c r="B116" s="413"/>
      <c r="E116" s="415"/>
      <c r="F116" s="414"/>
      <c r="G116" s="413"/>
    </row>
    <row r="117" spans="1:9">
      <c r="A117" s="57" t="s">
        <v>1143</v>
      </c>
      <c r="B117" s="413"/>
      <c r="E117" s="415"/>
      <c r="F117" s="414"/>
      <c r="G117" s="413"/>
    </row>
    <row r="118" spans="1:9">
      <c r="A118" s="57" t="s">
        <v>1144</v>
      </c>
      <c r="B118" s="413"/>
      <c r="E118" s="415"/>
      <c r="F118" s="414"/>
      <c r="G118" s="413"/>
    </row>
    <row r="119" spans="1:9">
      <c r="A119" s="57" t="s">
        <v>2073</v>
      </c>
      <c r="B119" s="413"/>
      <c r="E119" s="415"/>
      <c r="F119" s="414"/>
      <c r="G119" s="413"/>
    </row>
    <row r="120" spans="1:9">
      <c r="A120" s="57" t="s">
        <v>1145</v>
      </c>
      <c r="B120" s="413"/>
      <c r="E120" s="415"/>
      <c r="F120" s="414"/>
      <c r="G120" s="413"/>
    </row>
    <row r="121" spans="1:9" s="701" customFormat="1" ht="21.75">
      <c r="B121" s="701" t="s">
        <v>2074</v>
      </c>
      <c r="E121" s="702"/>
      <c r="F121" s="703"/>
      <c r="G121" s="701" t="s">
        <v>28</v>
      </c>
      <c r="H121" s="706">
        <v>42345971.18</v>
      </c>
      <c r="I121" s="701" t="s">
        <v>30</v>
      </c>
    </row>
    <row r="122" spans="1:9" s="692" customFormat="1">
      <c r="B122" s="692" t="s">
        <v>1147</v>
      </c>
      <c r="E122" s="705"/>
      <c r="F122" s="56">
        <v>7542905</v>
      </c>
    </row>
    <row r="123" spans="1:9">
      <c r="B123" s="692" t="s">
        <v>1146</v>
      </c>
      <c r="C123" s="692"/>
      <c r="D123" s="692"/>
      <c r="E123" s="705"/>
      <c r="F123" s="56">
        <v>11397657</v>
      </c>
    </row>
    <row r="124" spans="1:9">
      <c r="B124" s="57" t="s">
        <v>2479</v>
      </c>
      <c r="E124" s="578"/>
      <c r="F124" s="56"/>
    </row>
    <row r="125" spans="1:9">
      <c r="B125" s="57" t="s">
        <v>2480</v>
      </c>
      <c r="E125" s="578"/>
      <c r="F125" s="56"/>
    </row>
    <row r="126" spans="1:9">
      <c r="B126" s="413"/>
      <c r="C126" s="413" t="s">
        <v>714</v>
      </c>
      <c r="D126" s="413"/>
      <c r="E126" s="415"/>
      <c r="F126" s="414"/>
      <c r="G126" s="415" t="s">
        <v>28</v>
      </c>
      <c r="H126" s="414">
        <v>10000</v>
      </c>
      <c r="I126" s="413" t="s">
        <v>30</v>
      </c>
    </row>
    <row r="127" spans="1:9">
      <c r="A127" s="57" t="s">
        <v>1148</v>
      </c>
      <c r="B127" s="413"/>
      <c r="E127" s="415"/>
      <c r="F127" s="414"/>
      <c r="G127" s="413"/>
    </row>
    <row r="128" spans="1:9">
      <c r="A128" s="57" t="s">
        <v>1149</v>
      </c>
      <c r="B128" s="413"/>
      <c r="E128" s="415"/>
      <c r="F128" s="414"/>
      <c r="G128" s="413"/>
    </row>
    <row r="129" spans="1:9">
      <c r="A129" s="57" t="s">
        <v>2643</v>
      </c>
      <c r="B129" s="413"/>
      <c r="C129" s="404"/>
      <c r="E129" s="415"/>
      <c r="F129" s="414"/>
      <c r="G129" s="415"/>
      <c r="H129" s="401"/>
      <c r="I129" s="413"/>
    </row>
    <row r="130" spans="1:9">
      <c r="A130" s="413" t="s">
        <v>1630</v>
      </c>
      <c r="B130" s="413"/>
      <c r="C130" s="404"/>
      <c r="E130" s="415"/>
      <c r="F130" s="414"/>
      <c r="G130" s="415"/>
      <c r="H130" s="401"/>
      <c r="I130" s="413"/>
    </row>
    <row r="131" spans="1:9">
      <c r="B131" s="57" t="s">
        <v>1150</v>
      </c>
      <c r="C131" s="63"/>
      <c r="E131" s="578"/>
      <c r="F131" s="56"/>
      <c r="G131" s="578"/>
      <c r="H131" s="397"/>
    </row>
    <row r="132" spans="1:9">
      <c r="A132" s="57" t="s">
        <v>1151</v>
      </c>
      <c r="C132" s="63"/>
      <c r="E132" s="578"/>
      <c r="F132" s="56"/>
      <c r="G132" s="578"/>
      <c r="H132" s="397"/>
    </row>
    <row r="133" spans="1:9" s="413" customFormat="1" ht="21.75">
      <c r="C133" s="404" t="s">
        <v>1349</v>
      </c>
      <c r="E133" s="415"/>
      <c r="F133" s="414"/>
      <c r="G133" s="415" t="s">
        <v>28</v>
      </c>
      <c r="H133" s="401">
        <v>30000</v>
      </c>
      <c r="I133" s="413" t="s">
        <v>30</v>
      </c>
    </row>
    <row r="134" spans="1:9">
      <c r="A134" s="57" t="s">
        <v>1350</v>
      </c>
      <c r="C134" s="63"/>
      <c r="E134" s="578"/>
      <c r="F134" s="56"/>
      <c r="G134" s="578"/>
      <c r="H134" s="397"/>
    </row>
    <row r="135" spans="1:9">
      <c r="A135" s="413" t="s">
        <v>1630</v>
      </c>
      <c r="C135" s="63"/>
      <c r="E135" s="578"/>
      <c r="F135" s="56"/>
      <c r="G135" s="578"/>
      <c r="H135" s="397"/>
    </row>
    <row r="136" spans="1:9">
      <c r="B136" s="57" t="s">
        <v>1351</v>
      </c>
      <c r="C136" s="63"/>
      <c r="E136" s="578"/>
      <c r="F136" s="56"/>
      <c r="G136" s="578"/>
      <c r="H136" s="397"/>
    </row>
    <row r="137" spans="1:9">
      <c r="A137" s="57" t="s">
        <v>1352</v>
      </c>
      <c r="C137" s="63"/>
      <c r="E137" s="578"/>
      <c r="F137" s="56"/>
      <c r="G137" s="578"/>
      <c r="H137" s="397"/>
    </row>
    <row r="138" spans="1:9">
      <c r="B138" s="57" t="s">
        <v>2487</v>
      </c>
      <c r="C138" s="63"/>
      <c r="E138" s="578"/>
      <c r="F138" s="56"/>
      <c r="G138" s="578"/>
      <c r="H138" s="397"/>
    </row>
    <row r="139" spans="1:9">
      <c r="A139" s="57" t="s">
        <v>2488</v>
      </c>
      <c r="C139" s="63"/>
      <c r="E139" s="578"/>
      <c r="F139" s="56"/>
      <c r="G139" s="578"/>
      <c r="H139" s="397"/>
    </row>
    <row r="140" spans="1:9">
      <c r="C140" s="63"/>
      <c r="E140" s="578"/>
      <c r="F140" s="56"/>
      <c r="G140" s="578"/>
      <c r="H140" s="397"/>
    </row>
    <row r="141" spans="1:9" s="63" customFormat="1">
      <c r="B141" s="404"/>
      <c r="C141" s="404" t="s">
        <v>1353</v>
      </c>
      <c r="E141" s="405"/>
      <c r="F141" s="401"/>
      <c r="G141" s="405" t="s">
        <v>28</v>
      </c>
      <c r="H141" s="401">
        <v>150000</v>
      </c>
      <c r="I141" s="404" t="s">
        <v>30</v>
      </c>
    </row>
    <row r="142" spans="1:9" s="63" customFormat="1" ht="21.75" customHeight="1">
      <c r="A142" s="707" t="s">
        <v>1153</v>
      </c>
      <c r="E142" s="410"/>
      <c r="F142" s="432"/>
      <c r="G142" s="397"/>
      <c r="H142" s="397"/>
    </row>
    <row r="143" spans="1:9" s="63" customFormat="1" ht="21.75" customHeight="1">
      <c r="A143" s="707" t="s">
        <v>2489</v>
      </c>
      <c r="E143" s="410"/>
      <c r="F143" s="432"/>
      <c r="G143" s="397"/>
      <c r="H143" s="397"/>
    </row>
    <row r="144" spans="1:9" s="63" customFormat="1" ht="21.75" customHeight="1">
      <c r="A144" s="946" t="s">
        <v>2490</v>
      </c>
      <c r="E144" s="410"/>
      <c r="F144" s="432"/>
      <c r="G144" s="397"/>
      <c r="H144" s="397"/>
    </row>
    <row r="145" spans="1:9" s="63" customFormat="1" ht="21.75" customHeight="1">
      <c r="A145" s="707"/>
      <c r="B145" s="707" t="s">
        <v>1154</v>
      </c>
      <c r="F145" s="410"/>
      <c r="G145" s="432"/>
      <c r="H145" s="397"/>
      <c r="I145" s="397"/>
    </row>
    <row r="146" spans="1:9" s="63" customFormat="1" ht="21.75" customHeight="1">
      <c r="A146" s="707" t="s">
        <v>1155</v>
      </c>
      <c r="E146" s="410"/>
      <c r="F146" s="432"/>
      <c r="G146" s="397"/>
      <c r="H146" s="397"/>
    </row>
    <row r="147" spans="1:9" s="63" customFormat="1" ht="21.75" customHeight="1">
      <c r="A147" s="707"/>
      <c r="B147" s="708" t="s">
        <v>1355</v>
      </c>
      <c r="E147" s="410"/>
      <c r="F147" s="432"/>
      <c r="G147" s="397"/>
      <c r="H147" s="397"/>
    </row>
    <row r="148" spans="1:9" s="63" customFormat="1" ht="21.75" customHeight="1">
      <c r="A148" s="708" t="s">
        <v>1354</v>
      </c>
      <c r="B148" s="708"/>
      <c r="E148" s="410"/>
      <c r="F148" s="432"/>
      <c r="G148" s="397"/>
      <c r="H148" s="397"/>
    </row>
    <row r="149" spans="1:9" s="63" customFormat="1" ht="21.75" customHeight="1">
      <c r="A149" s="707"/>
      <c r="B149" s="700" t="s">
        <v>1165</v>
      </c>
      <c r="E149" s="410"/>
      <c r="F149" s="432"/>
      <c r="G149" s="397"/>
      <c r="H149" s="397"/>
    </row>
    <row r="150" spans="1:9" s="63" customFormat="1" ht="21.75" customHeight="1">
      <c r="A150" s="707"/>
      <c r="B150" s="707" t="s">
        <v>1156</v>
      </c>
      <c r="E150" s="410"/>
      <c r="F150" s="432"/>
      <c r="G150" s="397"/>
      <c r="H150" s="397"/>
    </row>
    <row r="151" spans="1:9" s="63" customFormat="1" ht="21.75" customHeight="1">
      <c r="A151" s="707" t="s">
        <v>1157</v>
      </c>
      <c r="B151" s="707"/>
      <c r="E151" s="410"/>
      <c r="F151" s="432"/>
      <c r="G151" s="397"/>
      <c r="H151" s="397"/>
    </row>
    <row r="152" spans="1:9" s="63" customFormat="1" ht="21.75" customHeight="1">
      <c r="A152" s="707"/>
      <c r="B152" s="700" t="s">
        <v>1158</v>
      </c>
      <c r="E152" s="410"/>
      <c r="F152" s="432"/>
      <c r="G152" s="397"/>
      <c r="H152" s="397"/>
    </row>
    <row r="153" spans="1:9" s="63" customFormat="1" ht="21.75" customHeight="1">
      <c r="A153" s="707"/>
      <c r="B153" s="932" t="s">
        <v>1356</v>
      </c>
      <c r="E153" s="410"/>
      <c r="F153" s="432"/>
      <c r="G153" s="397"/>
      <c r="H153" s="397"/>
    </row>
    <row r="154" spans="1:9" s="63" customFormat="1" ht="21.75" customHeight="1">
      <c r="A154" s="932" t="s">
        <v>1357</v>
      </c>
      <c r="B154" s="707"/>
      <c r="E154" s="410"/>
      <c r="F154" s="432"/>
      <c r="G154" s="397"/>
      <c r="H154" s="397"/>
    </row>
    <row r="155" spans="1:9" s="63" customFormat="1" ht="21.75" customHeight="1">
      <c r="A155" s="707"/>
      <c r="B155" s="700" t="s">
        <v>1160</v>
      </c>
      <c r="E155" s="410"/>
      <c r="F155" s="432"/>
      <c r="G155" s="397"/>
      <c r="H155" s="397"/>
    </row>
    <row r="156" spans="1:9" s="63" customFormat="1" ht="21.75" customHeight="1">
      <c r="A156" s="704" t="s">
        <v>1159</v>
      </c>
      <c r="B156" s="708"/>
      <c r="E156" s="410"/>
      <c r="F156" s="432"/>
      <c r="G156" s="397"/>
      <c r="H156" s="397"/>
    </row>
    <row r="157" spans="1:9" s="63" customFormat="1" ht="21.75" customHeight="1">
      <c r="A157" s="707"/>
      <c r="B157" s="700" t="s">
        <v>1161</v>
      </c>
      <c r="E157" s="410"/>
      <c r="F157" s="432"/>
      <c r="G157" s="397"/>
      <c r="H157" s="397"/>
    </row>
    <row r="158" spans="1:9" s="63" customFormat="1" ht="21.75" customHeight="1">
      <c r="A158" s="707"/>
      <c r="B158" s="704" t="s">
        <v>1166</v>
      </c>
      <c r="E158" s="410"/>
      <c r="F158" s="432"/>
      <c r="G158" s="397"/>
      <c r="H158" s="397"/>
    </row>
    <row r="159" spans="1:9" s="63" customFormat="1" ht="21.75" customHeight="1">
      <c r="A159" s="775" t="s">
        <v>1162</v>
      </c>
      <c r="B159" s="700"/>
      <c r="E159" s="410"/>
      <c r="F159" s="432"/>
      <c r="G159" s="397"/>
      <c r="H159" s="397"/>
    </row>
    <row r="160" spans="1:9" s="63" customFormat="1" ht="21.75" customHeight="1">
      <c r="A160" s="775" t="s">
        <v>1163</v>
      </c>
      <c r="B160" s="700"/>
      <c r="E160" s="410"/>
      <c r="F160" s="432"/>
      <c r="G160" s="397"/>
      <c r="H160" s="397"/>
    </row>
    <row r="161" spans="1:9" s="63" customFormat="1" ht="21.75" customHeight="1">
      <c r="A161" s="775" t="s">
        <v>1164</v>
      </c>
      <c r="E161" s="410"/>
      <c r="F161" s="432"/>
      <c r="G161" s="397"/>
      <c r="H161" s="397"/>
    </row>
    <row r="162" spans="1:9">
      <c r="B162" s="429" t="s">
        <v>715</v>
      </c>
      <c r="E162" s="415"/>
      <c r="F162" s="414"/>
      <c r="G162" s="405" t="s">
        <v>28</v>
      </c>
      <c r="H162" s="401">
        <v>5000</v>
      </c>
      <c r="I162" s="404" t="s">
        <v>30</v>
      </c>
    </row>
    <row r="163" spans="1:9" s="63" customFormat="1" ht="21.75" customHeight="1">
      <c r="A163" s="589" t="s">
        <v>1152</v>
      </c>
      <c r="D163" s="404"/>
      <c r="E163" s="405"/>
      <c r="F163" s="401"/>
      <c r="G163" s="404"/>
      <c r="H163" s="397"/>
    </row>
    <row r="164" spans="1:9" s="63" customFormat="1" ht="21.75" customHeight="1">
      <c r="A164" s="590" t="s">
        <v>1790</v>
      </c>
      <c r="E164" s="410"/>
      <c r="F164" s="397"/>
      <c r="H164" s="397"/>
    </row>
    <row r="165" spans="1:9" s="63" customFormat="1" ht="21.75" customHeight="1">
      <c r="B165" s="696" t="s">
        <v>1167</v>
      </c>
      <c r="E165" s="410"/>
      <c r="F165" s="397"/>
      <c r="H165" s="397"/>
    </row>
    <row r="166" spans="1:9" s="63" customFormat="1" ht="21.75" customHeight="1">
      <c r="B166" s="696" t="s">
        <v>2491</v>
      </c>
      <c r="E166" s="410"/>
      <c r="F166" s="397"/>
      <c r="H166" s="397"/>
    </row>
    <row r="167" spans="1:9" s="63" customFormat="1" ht="21.75" customHeight="1">
      <c r="A167" s="63" t="s">
        <v>2492</v>
      </c>
      <c r="B167" s="774"/>
      <c r="E167" s="410"/>
      <c r="F167" s="397"/>
      <c r="H167" s="397"/>
    </row>
    <row r="168" spans="1:9" s="63" customFormat="1" ht="21.75" customHeight="1">
      <c r="A168" s="63" t="s">
        <v>2493</v>
      </c>
      <c r="B168" s="930"/>
      <c r="E168" s="410"/>
      <c r="F168" s="397"/>
      <c r="H168" s="397"/>
    </row>
    <row r="169" spans="1:9" s="63" customFormat="1" ht="21.75" customHeight="1">
      <c r="A169" s="774" t="s">
        <v>2494</v>
      </c>
      <c r="E169" s="410"/>
      <c r="F169" s="397"/>
      <c r="H169" s="397"/>
    </row>
    <row r="170" spans="1:9" s="404" customFormat="1" ht="21.75" customHeight="1">
      <c r="B170" s="404" t="s">
        <v>1168</v>
      </c>
      <c r="E170" s="405"/>
      <c r="F170" s="577"/>
      <c r="G170" s="401"/>
      <c r="H170" s="401"/>
    </row>
    <row r="171" spans="1:9" s="63" customFormat="1" ht="21.75" customHeight="1">
      <c r="E171" s="410"/>
      <c r="F171" s="432"/>
      <c r="G171" s="401" t="s">
        <v>28</v>
      </c>
      <c r="H171" s="401">
        <v>467220</v>
      </c>
      <c r="I171" s="404" t="s">
        <v>30</v>
      </c>
    </row>
    <row r="172" spans="1:9" s="63" customFormat="1" ht="21.75" customHeight="1">
      <c r="A172" s="589" t="s">
        <v>1169</v>
      </c>
      <c r="E172" s="410"/>
      <c r="F172" s="432"/>
      <c r="G172" s="401"/>
      <c r="H172" s="401"/>
      <c r="I172" s="404"/>
    </row>
    <row r="173" spans="1:9" s="63" customFormat="1" ht="21.75" customHeight="1">
      <c r="A173" s="589" t="s">
        <v>1170</v>
      </c>
      <c r="E173" s="410"/>
      <c r="F173" s="432"/>
      <c r="G173" s="401"/>
      <c r="H173" s="401"/>
      <c r="I173" s="404"/>
    </row>
    <row r="174" spans="1:9" s="63" customFormat="1" ht="21.75" customHeight="1">
      <c r="A174" s="589" t="s">
        <v>2142</v>
      </c>
      <c r="E174" s="410"/>
      <c r="F174" s="432"/>
      <c r="G174" s="401"/>
      <c r="H174" s="401"/>
      <c r="I174" s="404"/>
    </row>
    <row r="175" spans="1:9" s="63" customFormat="1" ht="21.75" customHeight="1">
      <c r="A175" s="589" t="s">
        <v>2377</v>
      </c>
      <c r="E175" s="410"/>
      <c r="F175" s="432"/>
      <c r="G175" s="401"/>
      <c r="H175" s="401"/>
      <c r="I175" s="404"/>
    </row>
    <row r="176" spans="1:9" s="63" customFormat="1" ht="21.75" customHeight="1">
      <c r="A176" s="589"/>
      <c r="B176" s="589" t="s">
        <v>2386</v>
      </c>
      <c r="E176" s="410"/>
      <c r="F176" s="432"/>
      <c r="G176" s="401"/>
      <c r="H176" s="401"/>
      <c r="I176" s="404"/>
    </row>
    <row r="177" spans="1:9" s="63" customFormat="1" ht="21.75" customHeight="1">
      <c r="A177" s="404" t="s">
        <v>2631</v>
      </c>
      <c r="E177" s="410"/>
      <c r="F177" s="432"/>
      <c r="G177" s="401"/>
      <c r="H177" s="401"/>
      <c r="I177" s="404"/>
    </row>
    <row r="178" spans="1:9" s="63" customFormat="1" ht="21.75" customHeight="1">
      <c r="A178" s="404"/>
      <c r="B178" s="63" t="s">
        <v>2630</v>
      </c>
      <c r="E178" s="410"/>
      <c r="F178" s="432"/>
      <c r="G178" s="401"/>
      <c r="H178" s="401"/>
      <c r="I178" s="404"/>
    </row>
    <row r="179" spans="1:9" s="63" customFormat="1" ht="21.75" customHeight="1">
      <c r="A179" s="63" t="s">
        <v>1117</v>
      </c>
      <c r="E179" s="410"/>
      <c r="F179" s="432"/>
      <c r="G179" s="401"/>
      <c r="H179" s="401"/>
      <c r="I179" s="404"/>
    </row>
    <row r="180" spans="1:9" ht="21" customHeight="1">
      <c r="B180" s="635" t="s">
        <v>1171</v>
      </c>
      <c r="E180" s="578"/>
      <c r="F180" s="56"/>
    </row>
    <row r="181" spans="1:9" ht="21" customHeight="1">
      <c r="B181" s="635" t="s">
        <v>2632</v>
      </c>
      <c r="E181" s="578"/>
      <c r="F181" s="56"/>
    </row>
    <row r="182" spans="1:9" ht="21" customHeight="1">
      <c r="B182" s="635" t="s">
        <v>2633</v>
      </c>
      <c r="E182" s="578"/>
      <c r="F182" s="56"/>
    </row>
    <row r="183" spans="1:9">
      <c r="A183" s="635" t="s">
        <v>2495</v>
      </c>
    </row>
    <row r="184" spans="1:9" ht="22.5" customHeight="1">
      <c r="A184" s="635" t="s">
        <v>1379</v>
      </c>
    </row>
    <row r="185" spans="1:9">
      <c r="B185" s="635" t="s">
        <v>2634</v>
      </c>
    </row>
    <row r="186" spans="1:9">
      <c r="B186" s="57" t="s">
        <v>2635</v>
      </c>
    </row>
    <row r="187" spans="1:9">
      <c r="A187" s="57" t="s">
        <v>2636</v>
      </c>
    </row>
    <row r="188" spans="1:9">
      <c r="A188" s="57" t="s">
        <v>2637</v>
      </c>
    </row>
  </sheetData>
  <mergeCells count="10">
    <mergeCell ref="B93:I93"/>
    <mergeCell ref="B104:I104"/>
    <mergeCell ref="B6:I6"/>
    <mergeCell ref="A10:I10"/>
    <mergeCell ref="B14:I14"/>
    <mergeCell ref="A18:I18"/>
    <mergeCell ref="B23:I23"/>
    <mergeCell ref="A35:I35"/>
    <mergeCell ref="A56:I56"/>
    <mergeCell ref="A79:I79"/>
  </mergeCells>
  <pageMargins left="1.1811023622047245" right="0.19685039370078741" top="0.74803149606299213" bottom="0.55118110236220474" header="0.31496062992125984" footer="0.31496062992125984"/>
  <pageSetup paperSize="9" firstPageNumber="190" orientation="portrait" useFirstPageNumber="1" r:id="rId1"/>
  <headerFooter>
    <oddHeader>&amp;R&amp;16&amp;P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9"/>
  <sheetViews>
    <sheetView topLeftCell="A4" zoomScale="150" zoomScaleNormal="150" workbookViewId="0">
      <selection activeCell="D14" sqref="D14"/>
    </sheetView>
  </sheetViews>
  <sheetFormatPr defaultRowHeight="21"/>
  <cols>
    <col min="1" max="1" width="48" style="7" customWidth="1"/>
    <col min="2" max="2" width="26.7109375" style="9" customWidth="1"/>
    <col min="3" max="3" width="9.140625" style="7"/>
    <col min="4" max="4" width="14.28515625" style="7" bestFit="1" customWidth="1"/>
    <col min="5" max="16384" width="9.140625" style="7"/>
  </cols>
  <sheetData>
    <row r="1" spans="1:6" ht="23.25">
      <c r="A1" s="1133" t="s">
        <v>129</v>
      </c>
      <c r="B1" s="1133"/>
      <c r="C1" s="1133"/>
      <c r="D1" s="8"/>
      <c r="E1" s="8"/>
      <c r="F1" s="8"/>
    </row>
    <row r="2" spans="1:6" ht="23.25">
      <c r="A2" s="1133" t="s">
        <v>2389</v>
      </c>
      <c r="B2" s="1133"/>
      <c r="C2" s="1133"/>
      <c r="D2" s="8"/>
      <c r="E2" s="8"/>
      <c r="F2" s="8"/>
    </row>
    <row r="3" spans="1:6" ht="23.25">
      <c r="A3" s="1133" t="s">
        <v>145</v>
      </c>
      <c r="B3" s="1133"/>
      <c r="C3" s="1133"/>
      <c r="D3" s="8"/>
      <c r="E3" s="8"/>
      <c r="F3" s="8"/>
    </row>
    <row r="4" spans="1:6" ht="23.25">
      <c r="A4" s="1133" t="s">
        <v>146</v>
      </c>
      <c r="B4" s="1133"/>
      <c r="C4" s="1133"/>
      <c r="D4" s="8"/>
      <c r="E4" s="8"/>
      <c r="F4" s="8"/>
    </row>
    <row r="5" spans="1:6" ht="12.75" customHeight="1"/>
    <row r="6" spans="1:6" s="1" customFormat="1" ht="23.25">
      <c r="A6" s="563" t="s">
        <v>7</v>
      </c>
      <c r="B6" s="564" t="s">
        <v>130</v>
      </c>
    </row>
    <row r="7" spans="1:6" s="1" customFormat="1" ht="23.25">
      <c r="A7" s="10" t="s">
        <v>131</v>
      </c>
      <c r="B7" s="6">
        <f>SUM(แผนงานบริหารทั่วไป!H11)</f>
        <v>2392800</v>
      </c>
    </row>
    <row r="8" spans="1:6" s="1" customFormat="1" ht="23.25">
      <c r="A8" s="10" t="s">
        <v>94</v>
      </c>
      <c r="B8" s="6">
        <f>SUM(แผนงานบริหารทั่วไป!H850,แผนงานบริหารทั่วไป!H751,แผนงานบริหารทั่วไป!H72+แผนงานรักษาความสงบภายใน!H5+แผนงานการศึกษา!H5+แผนงานการศึกษา!H69+แผนงานสาธารณสุข!H5+แผนงานเคหะและชุมชน!H5)</f>
        <v>12931680</v>
      </c>
    </row>
    <row r="9" spans="1:6" s="1" customFormat="1" ht="23.25">
      <c r="A9" s="10" t="s">
        <v>3</v>
      </c>
      <c r="B9" s="6">
        <f>SUM(เทศบัญญัติงบประมาณรายจ่าย!P45)</f>
        <v>1313098</v>
      </c>
      <c r="D9" s="3"/>
    </row>
    <row r="10" spans="1:6" s="1" customFormat="1" ht="23.25">
      <c r="A10" s="10" t="s">
        <v>9</v>
      </c>
      <c r="B10" s="6">
        <f>SUM(เทศบัญญัติงบประมาณรายจ่าย!P60)</f>
        <v>8256120</v>
      </c>
    </row>
    <row r="11" spans="1:6" s="1" customFormat="1" ht="23.25">
      <c r="A11" s="10" t="s">
        <v>20</v>
      </c>
      <c r="B11" s="6">
        <f>SUM(เทศบัญญัติงบประมาณรายจ่าย!P90)</f>
        <v>2760640</v>
      </c>
    </row>
    <row r="12" spans="1:6" s="1" customFormat="1" ht="23.25">
      <c r="A12" s="11" t="s">
        <v>21</v>
      </c>
      <c r="B12" s="4">
        <f>SUM(เทศบัญญัติงบประมาณรายจ่าย!P95)</f>
        <v>833200</v>
      </c>
    </row>
    <row r="13" spans="1:6" s="1" customFormat="1" ht="23.25">
      <c r="A13" s="11" t="s">
        <v>4</v>
      </c>
      <c r="B13" s="4">
        <f>SUM(เทศบัญญัติงบประมาณรายจ่าย!P126)</f>
        <v>2576000</v>
      </c>
    </row>
    <row r="14" spans="1:6" s="1" customFormat="1" ht="23.25">
      <c r="A14" s="11" t="s">
        <v>0</v>
      </c>
      <c r="B14" s="4">
        <f>SUM(เทศบัญญัติงบประมาณรายจ่าย!P115)</f>
        <v>332700</v>
      </c>
      <c r="D14" s="787">
        <f>SUM(B14:B15)</f>
        <v>1031080</v>
      </c>
      <c r="E14" s="1" t="s">
        <v>1359</v>
      </c>
    </row>
    <row r="15" spans="1:6" s="1" customFormat="1" ht="23.25">
      <c r="A15" s="11" t="s">
        <v>23</v>
      </c>
      <c r="B15" s="4">
        <f>SUM(เทศบัญญัติงบประมาณรายจ่าย!P116)</f>
        <v>698380</v>
      </c>
    </row>
    <row r="16" spans="1:6" s="1" customFormat="1" ht="23.25">
      <c r="A16" s="12" t="s">
        <v>34</v>
      </c>
      <c r="B16" s="5">
        <f>SUM(เทศบัญญัติงบประมาณรายจ่าย!D127)</f>
        <v>10597642</v>
      </c>
    </row>
    <row r="17" spans="1:2" s="1" customFormat="1" ht="23.25">
      <c r="A17" s="12"/>
      <c r="B17" s="5"/>
    </row>
    <row r="18" spans="1:2" s="2" customFormat="1" ht="24" thickBot="1">
      <c r="A18" s="13" t="s">
        <v>1</v>
      </c>
      <c r="B18" s="14">
        <f>SUM(B7:B17)</f>
        <v>42692260</v>
      </c>
    </row>
    <row r="19" spans="1:2" ht="21.75" thickTop="1"/>
  </sheetData>
  <mergeCells count="4">
    <mergeCell ref="A1:C1"/>
    <mergeCell ref="A2:C2"/>
    <mergeCell ref="A3:C3"/>
    <mergeCell ref="A4:C4"/>
  </mergeCells>
  <pageMargins left="1.6929133858267718" right="0.31496062992125984" top="0.74803149606299213" bottom="0.74803149606299213" header="0.31496062992125984" footer="0.31496062992125984"/>
  <pageSetup paperSize="9" firstPageNumber="196" orientation="portrait" useFirstPageNumber="1" r:id="rId1"/>
  <headerFooter>
    <oddHeader>&amp;R&amp;16&amp;P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"/>
  <sheetViews>
    <sheetView view="pageBreakPreview" topLeftCell="A142" zoomScaleSheetLayoutView="100" workbookViewId="0">
      <selection activeCell="A135" sqref="A135:XFD135"/>
    </sheetView>
  </sheetViews>
  <sheetFormatPr defaultRowHeight="18.75"/>
  <cols>
    <col min="1" max="1" width="8.85546875" style="459" customWidth="1"/>
    <col min="2" max="2" width="15.85546875" style="459" customWidth="1"/>
    <col min="3" max="3" width="15" style="459" customWidth="1"/>
    <col min="4" max="4" width="10.85546875" style="459" customWidth="1"/>
    <col min="5" max="5" width="10" style="459" customWidth="1"/>
    <col min="6" max="6" width="9.7109375" style="459" customWidth="1"/>
    <col min="7" max="7" width="9" style="459" customWidth="1"/>
    <col min="8" max="8" width="9.7109375" style="459" customWidth="1"/>
    <col min="9" max="9" width="9" style="459" customWidth="1"/>
    <col min="10" max="10" width="10" style="459" customWidth="1"/>
    <col min="11" max="12" width="9.85546875" style="459" customWidth="1"/>
    <col min="13" max="13" width="9.28515625" style="459" customWidth="1"/>
    <col min="14" max="14" width="8.5703125" style="459" customWidth="1"/>
    <col min="15" max="15" width="10.140625" style="459" customWidth="1"/>
    <col min="16" max="16" width="17.5703125" style="459" bestFit="1" customWidth="1"/>
    <col min="17" max="16384" width="9.140625" style="459"/>
  </cols>
  <sheetData>
    <row r="1" spans="1:16" s="458" customFormat="1" ht="23.25">
      <c r="A1" s="1024" t="s">
        <v>319</v>
      </c>
      <c r="B1" s="1024"/>
      <c r="C1" s="1024"/>
      <c r="D1" s="1024"/>
      <c r="E1" s="1024"/>
      <c r="F1" s="1024"/>
      <c r="G1" s="1024"/>
      <c r="H1" s="1024"/>
      <c r="I1" s="1024"/>
      <c r="J1" s="1024"/>
      <c r="K1" s="1024"/>
      <c r="L1" s="1024"/>
      <c r="M1" s="1024"/>
      <c r="N1" s="1024"/>
    </row>
    <row r="2" spans="1:16" s="458" customFormat="1" ht="18">
      <c r="A2" s="1138" t="s">
        <v>92</v>
      </c>
      <c r="B2" s="1139"/>
      <c r="C2" s="1140"/>
      <c r="D2" s="1141" t="s">
        <v>2080</v>
      </c>
      <c r="E2" s="1137" t="s">
        <v>114</v>
      </c>
      <c r="F2" s="1137" t="s">
        <v>111</v>
      </c>
      <c r="G2" s="1137" t="s">
        <v>66</v>
      </c>
      <c r="H2" s="1137" t="s">
        <v>62</v>
      </c>
      <c r="I2" s="1137" t="s">
        <v>65</v>
      </c>
      <c r="J2" s="1137" t="s">
        <v>61</v>
      </c>
      <c r="K2" s="1137" t="s">
        <v>64</v>
      </c>
      <c r="L2" s="1137" t="s">
        <v>87</v>
      </c>
      <c r="M2" s="1137" t="s">
        <v>69</v>
      </c>
      <c r="N2" s="1137" t="s">
        <v>321</v>
      </c>
      <c r="O2" s="1143" t="s">
        <v>1</v>
      </c>
    </row>
    <row r="3" spans="1:16" s="458" customFormat="1" ht="72.75" customHeight="1">
      <c r="A3" s="1145" t="s">
        <v>320</v>
      </c>
      <c r="B3" s="1146"/>
      <c r="C3" s="1147"/>
      <c r="D3" s="1142"/>
      <c r="E3" s="1137"/>
      <c r="F3" s="1137"/>
      <c r="G3" s="1137"/>
      <c r="H3" s="1137"/>
      <c r="I3" s="1137"/>
      <c r="J3" s="1137"/>
      <c r="K3" s="1137"/>
      <c r="L3" s="1137"/>
      <c r="M3" s="1137"/>
      <c r="N3" s="1137"/>
      <c r="O3" s="1144"/>
    </row>
    <row r="4" spans="1:16">
      <c r="A4" s="1134" t="s">
        <v>34</v>
      </c>
      <c r="B4" s="1134" t="s">
        <v>34</v>
      </c>
      <c r="C4" s="439" t="s">
        <v>322</v>
      </c>
      <c r="D4" s="440">
        <f>SUM(แผนงานงบกลาง!H3)</f>
        <v>549000</v>
      </c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0">
        <f t="shared" ref="O4:O13" si="0">SUM(D4:N4)</f>
        <v>549000</v>
      </c>
    </row>
    <row r="5" spans="1:16">
      <c r="A5" s="1135"/>
      <c r="B5" s="1135"/>
      <c r="C5" s="439" t="s">
        <v>323</v>
      </c>
      <c r="D5" s="440">
        <f>SUM(แผนงานงบกลาง!H11)</f>
        <v>85000</v>
      </c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0">
        <f t="shared" si="0"/>
        <v>85000</v>
      </c>
    </row>
    <row r="6" spans="1:16" ht="37.5">
      <c r="A6" s="1135"/>
      <c r="B6" s="1135"/>
      <c r="C6" s="442" t="s">
        <v>324</v>
      </c>
      <c r="D6" s="443">
        <f>SUM(แผนงานงบกลาง!H19)</f>
        <v>53535</v>
      </c>
      <c r="E6" s="444"/>
      <c r="F6" s="444"/>
      <c r="G6" s="444"/>
      <c r="H6" s="444"/>
      <c r="I6" s="444"/>
      <c r="J6" s="444"/>
      <c r="K6" s="444"/>
      <c r="L6" s="444"/>
      <c r="M6" s="444"/>
      <c r="N6" s="444"/>
      <c r="O6" s="443">
        <f t="shared" si="0"/>
        <v>53535</v>
      </c>
    </row>
    <row r="7" spans="1:16">
      <c r="A7" s="1135"/>
      <c r="B7" s="1135"/>
      <c r="C7" s="442" t="s">
        <v>716</v>
      </c>
      <c r="D7" s="443">
        <f>SUM(แผนงานงบกลาง!H33)</f>
        <v>7132800</v>
      </c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3">
        <f t="shared" si="0"/>
        <v>7132800</v>
      </c>
    </row>
    <row r="8" spans="1:16">
      <c r="A8" s="1135"/>
      <c r="B8" s="1135"/>
      <c r="C8" s="442" t="s">
        <v>717</v>
      </c>
      <c r="D8" s="443">
        <f>SUM(แผนงานงบกลาง!H54)</f>
        <v>1920000</v>
      </c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3">
        <f t="shared" si="0"/>
        <v>1920000</v>
      </c>
    </row>
    <row r="9" spans="1:16" ht="37.5">
      <c r="A9" s="1135"/>
      <c r="B9" s="1135"/>
      <c r="C9" s="445" t="s">
        <v>718</v>
      </c>
      <c r="D9" s="443">
        <f>SUM(แผนงานงบกลาง!H77)</f>
        <v>36000</v>
      </c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3">
        <f t="shared" si="0"/>
        <v>36000</v>
      </c>
    </row>
    <row r="10" spans="1:16">
      <c r="A10" s="1135"/>
      <c r="B10" s="1135"/>
      <c r="C10" s="445" t="s">
        <v>576</v>
      </c>
      <c r="D10" s="443">
        <f>SUM(แผนงานงบกลาง!H88)</f>
        <v>120000</v>
      </c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3">
        <f t="shared" si="0"/>
        <v>120000</v>
      </c>
    </row>
    <row r="11" spans="1:16" ht="37.5">
      <c r="A11" s="1135"/>
      <c r="B11" s="1135"/>
      <c r="C11" s="442" t="s">
        <v>577</v>
      </c>
      <c r="D11" s="443">
        <f>SUM(แผนงานงบกลาง!H112)</f>
        <v>229087</v>
      </c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3">
        <f t="shared" si="0"/>
        <v>229087</v>
      </c>
    </row>
    <row r="12" spans="1:16">
      <c r="A12" s="1135"/>
      <c r="B12" s="1135"/>
      <c r="C12" s="442" t="s">
        <v>659</v>
      </c>
      <c r="D12" s="443">
        <f>SUM(แผนงานงบกลาง!H162)</f>
        <v>5000</v>
      </c>
      <c r="E12" s="444"/>
      <c r="F12" s="444"/>
      <c r="G12" s="444"/>
      <c r="H12" s="444"/>
      <c r="I12" s="444"/>
      <c r="J12" s="444"/>
      <c r="K12" s="444"/>
      <c r="L12" s="444"/>
      <c r="M12" s="444"/>
      <c r="N12" s="444"/>
      <c r="O12" s="443">
        <f t="shared" si="0"/>
        <v>5000</v>
      </c>
    </row>
    <row r="13" spans="1:16" ht="56.25">
      <c r="A13" s="1136"/>
      <c r="B13" s="1136"/>
      <c r="C13" s="442" t="s">
        <v>660</v>
      </c>
      <c r="D13" s="443">
        <f>SUM(แผนงานงบกลาง!H171)</f>
        <v>467220</v>
      </c>
      <c r="E13" s="441"/>
      <c r="F13" s="441"/>
      <c r="G13" s="441"/>
      <c r="H13" s="441"/>
      <c r="I13" s="441"/>
      <c r="J13" s="441"/>
      <c r="K13" s="441"/>
      <c r="L13" s="441"/>
      <c r="M13" s="441"/>
      <c r="N13" s="441"/>
      <c r="O13" s="443">
        <f t="shared" si="0"/>
        <v>467220</v>
      </c>
      <c r="P13" s="460">
        <f>SUM(O4:O13)</f>
        <v>10597642</v>
      </c>
    </row>
    <row r="14" spans="1:16">
      <c r="A14" s="470"/>
      <c r="B14" s="471"/>
      <c r="C14" s="472"/>
      <c r="D14" s="473"/>
      <c r="E14" s="474"/>
      <c r="F14" s="474"/>
      <c r="G14" s="474"/>
      <c r="H14" s="474"/>
      <c r="I14" s="474"/>
      <c r="J14" s="474"/>
      <c r="K14" s="474"/>
      <c r="L14" s="474"/>
      <c r="M14" s="474"/>
      <c r="N14" s="474"/>
      <c r="O14" s="473"/>
      <c r="P14" s="460"/>
    </row>
    <row r="15" spans="1:16">
      <c r="A15" s="475"/>
      <c r="B15" s="476"/>
      <c r="C15" s="477"/>
      <c r="D15" s="478"/>
      <c r="E15" s="479"/>
      <c r="F15" s="479"/>
      <c r="G15" s="479"/>
      <c r="H15" s="479"/>
      <c r="I15" s="479"/>
      <c r="J15" s="479"/>
      <c r="K15" s="479"/>
      <c r="L15" s="479"/>
      <c r="M15" s="479"/>
      <c r="N15" s="479"/>
      <c r="O15" s="478"/>
      <c r="P15" s="460"/>
    </row>
    <row r="16" spans="1:16">
      <c r="A16" s="475"/>
      <c r="B16" s="476"/>
      <c r="C16" s="477"/>
      <c r="D16" s="478"/>
      <c r="E16" s="479"/>
      <c r="F16" s="479"/>
      <c r="G16" s="479"/>
      <c r="H16" s="479"/>
      <c r="I16" s="479"/>
      <c r="J16" s="479"/>
      <c r="K16" s="479"/>
      <c r="L16" s="479"/>
      <c r="M16" s="479"/>
      <c r="N16" s="479"/>
      <c r="O16" s="478"/>
      <c r="P16" s="460"/>
    </row>
    <row r="17" spans="1:17">
      <c r="A17" s="475"/>
      <c r="B17" s="476"/>
      <c r="C17" s="477"/>
      <c r="D17" s="478"/>
      <c r="E17" s="479"/>
      <c r="F17" s="479"/>
      <c r="G17" s="479"/>
      <c r="H17" s="479"/>
      <c r="I17" s="479"/>
      <c r="J17" s="479"/>
      <c r="K17" s="479"/>
      <c r="L17" s="479"/>
      <c r="M17" s="479"/>
      <c r="N17" s="479"/>
      <c r="O17" s="478"/>
      <c r="P17" s="460"/>
    </row>
    <row r="18" spans="1:17">
      <c r="A18" s="1138" t="s">
        <v>92</v>
      </c>
      <c r="B18" s="1139"/>
      <c r="C18" s="1140"/>
      <c r="D18" s="1141" t="s">
        <v>10</v>
      </c>
      <c r="E18" s="1137" t="s">
        <v>114</v>
      </c>
      <c r="F18" s="1137" t="s">
        <v>111</v>
      </c>
      <c r="G18" s="1137" t="s">
        <v>66</v>
      </c>
      <c r="H18" s="1137" t="s">
        <v>62</v>
      </c>
      <c r="I18" s="1137" t="s">
        <v>65</v>
      </c>
      <c r="J18" s="1137" t="s">
        <v>61</v>
      </c>
      <c r="K18" s="1137" t="s">
        <v>64</v>
      </c>
      <c r="L18" s="1137" t="s">
        <v>87</v>
      </c>
      <c r="M18" s="1137" t="s">
        <v>69</v>
      </c>
      <c r="N18" s="1137" t="s">
        <v>321</v>
      </c>
      <c r="O18" s="1143" t="s">
        <v>1</v>
      </c>
      <c r="P18" s="460"/>
    </row>
    <row r="19" spans="1:17" ht="81" customHeight="1">
      <c r="A19" s="1145" t="s">
        <v>320</v>
      </c>
      <c r="B19" s="1146"/>
      <c r="C19" s="1147"/>
      <c r="D19" s="1142"/>
      <c r="E19" s="1137"/>
      <c r="F19" s="1137"/>
      <c r="G19" s="1137"/>
      <c r="H19" s="1137"/>
      <c r="I19" s="1137"/>
      <c r="J19" s="1137"/>
      <c r="K19" s="1137"/>
      <c r="L19" s="1137"/>
      <c r="M19" s="1137"/>
      <c r="N19" s="1137"/>
      <c r="O19" s="1144"/>
      <c r="P19" s="460"/>
    </row>
    <row r="20" spans="1:17" ht="37.5">
      <c r="A20" s="1134" t="s">
        <v>54</v>
      </c>
      <c r="B20" s="1148" t="s">
        <v>607</v>
      </c>
      <c r="C20" s="442" t="s">
        <v>195</v>
      </c>
      <c r="D20" s="440"/>
      <c r="E20" s="443">
        <f>SUM(แผนงานบริหารทั่วไป!H12)</f>
        <v>695520</v>
      </c>
      <c r="F20" s="441"/>
      <c r="G20" s="441"/>
      <c r="H20" s="441"/>
      <c r="I20" s="441"/>
      <c r="J20" s="441"/>
      <c r="K20" s="441"/>
      <c r="L20" s="441"/>
      <c r="M20" s="441"/>
      <c r="N20" s="441"/>
      <c r="O20" s="443">
        <f>SUM(D20:N20)</f>
        <v>695520</v>
      </c>
    </row>
    <row r="21" spans="1:17" ht="63.75" customHeight="1">
      <c r="A21" s="1135"/>
      <c r="B21" s="1149"/>
      <c r="C21" s="442" t="s">
        <v>196</v>
      </c>
      <c r="D21" s="440"/>
      <c r="E21" s="443">
        <f>SUM(แผนงานบริหารทั่วไป!H23)</f>
        <v>120000</v>
      </c>
      <c r="F21" s="441"/>
      <c r="G21" s="441"/>
      <c r="H21" s="441"/>
      <c r="I21" s="441"/>
      <c r="J21" s="441"/>
      <c r="K21" s="441"/>
      <c r="L21" s="441"/>
      <c r="M21" s="441"/>
      <c r="N21" s="441"/>
      <c r="O21" s="443">
        <f>SUM(D21:N21)</f>
        <v>120000</v>
      </c>
    </row>
    <row r="22" spans="1:17" ht="47.25" customHeight="1">
      <c r="A22" s="1135"/>
      <c r="B22" s="1149"/>
      <c r="C22" s="442" t="s">
        <v>197</v>
      </c>
      <c r="D22" s="440"/>
      <c r="E22" s="443">
        <f>SUM(แผนงานบริหารทั่วไป!H36)</f>
        <v>120000</v>
      </c>
      <c r="F22" s="441"/>
      <c r="G22" s="441"/>
      <c r="H22" s="441"/>
      <c r="I22" s="441"/>
      <c r="J22" s="441"/>
      <c r="K22" s="441"/>
      <c r="L22" s="441"/>
      <c r="M22" s="441"/>
      <c r="N22" s="441"/>
      <c r="O22" s="443">
        <f>SUM(D22:N22)</f>
        <v>120000</v>
      </c>
    </row>
    <row r="23" spans="1:17" ht="57" customHeight="1">
      <c r="A23" s="1135"/>
      <c r="B23" s="1149"/>
      <c r="C23" s="442" t="s">
        <v>325</v>
      </c>
      <c r="D23" s="440"/>
      <c r="E23" s="443">
        <f>SUM(แผนงานบริหารทั่วไป!H46)</f>
        <v>198720</v>
      </c>
      <c r="F23" s="441"/>
      <c r="G23" s="441"/>
      <c r="H23" s="441"/>
      <c r="I23" s="441"/>
      <c r="J23" s="441"/>
      <c r="K23" s="441"/>
      <c r="L23" s="441"/>
      <c r="M23" s="441"/>
      <c r="N23" s="441"/>
      <c r="O23" s="443">
        <f>SUM(D23:N23)</f>
        <v>198720</v>
      </c>
    </row>
    <row r="24" spans="1:17" s="463" customFormat="1" ht="83.25" customHeight="1">
      <c r="A24" s="1136"/>
      <c r="B24" s="1150"/>
      <c r="C24" s="442" t="s">
        <v>326</v>
      </c>
      <c r="D24" s="440"/>
      <c r="E24" s="443">
        <f>SUM(แผนงานบริหารทั่วไป!H57)</f>
        <v>1258560</v>
      </c>
      <c r="F24" s="441"/>
      <c r="G24" s="441"/>
      <c r="H24" s="441"/>
      <c r="I24" s="441"/>
      <c r="J24" s="441"/>
      <c r="K24" s="441"/>
      <c r="L24" s="441"/>
      <c r="M24" s="441"/>
      <c r="N24" s="441"/>
      <c r="O24" s="443">
        <f>SUM(D24:N24)</f>
        <v>1258560</v>
      </c>
      <c r="P24" s="461">
        <f>SUM(O20:O24)</f>
        <v>2392800</v>
      </c>
      <c r="Q24" s="462"/>
    </row>
    <row r="25" spans="1:17" s="465" customFormat="1">
      <c r="A25" s="476"/>
      <c r="B25" s="482"/>
      <c r="C25" s="477"/>
      <c r="D25" s="483"/>
      <c r="E25" s="478"/>
      <c r="F25" s="479"/>
      <c r="G25" s="479"/>
      <c r="H25" s="479"/>
      <c r="I25" s="479"/>
      <c r="J25" s="479"/>
      <c r="K25" s="479"/>
      <c r="L25" s="479"/>
      <c r="M25" s="479"/>
      <c r="N25" s="479"/>
      <c r="O25" s="478"/>
      <c r="P25" s="480"/>
      <c r="Q25" s="481"/>
    </row>
    <row r="26" spans="1:17" s="465" customFormat="1">
      <c r="A26" s="476"/>
      <c r="B26" s="482"/>
      <c r="C26" s="477"/>
      <c r="D26" s="483"/>
      <c r="E26" s="478"/>
      <c r="F26" s="479"/>
      <c r="G26" s="479"/>
      <c r="H26" s="479"/>
      <c r="I26" s="479"/>
      <c r="J26" s="479"/>
      <c r="K26" s="479"/>
      <c r="L26" s="479"/>
      <c r="M26" s="479"/>
      <c r="N26" s="479"/>
      <c r="O26" s="478"/>
      <c r="P26" s="480"/>
      <c r="Q26" s="481"/>
    </row>
    <row r="27" spans="1:17" s="465" customFormat="1">
      <c r="A27" s="476"/>
      <c r="B27" s="482"/>
      <c r="C27" s="477"/>
      <c r="D27" s="483"/>
      <c r="E27" s="478"/>
      <c r="F27" s="479"/>
      <c r="G27" s="479"/>
      <c r="H27" s="479"/>
      <c r="I27" s="479"/>
      <c r="J27" s="479"/>
      <c r="K27" s="479"/>
      <c r="L27" s="479"/>
      <c r="M27" s="479"/>
      <c r="N27" s="479"/>
      <c r="O27" s="478"/>
      <c r="P27" s="480"/>
      <c r="Q27" s="481"/>
    </row>
    <row r="28" spans="1:17" s="465" customFormat="1">
      <c r="A28" s="476"/>
      <c r="B28" s="482"/>
      <c r="C28" s="477"/>
      <c r="D28" s="483"/>
      <c r="E28" s="478"/>
      <c r="F28" s="479"/>
      <c r="G28" s="479"/>
      <c r="H28" s="479"/>
      <c r="I28" s="479"/>
      <c r="J28" s="479"/>
      <c r="K28" s="479"/>
      <c r="L28" s="479"/>
      <c r="M28" s="479"/>
      <c r="N28" s="479"/>
      <c r="O28" s="478"/>
      <c r="P28" s="480"/>
      <c r="Q28" s="481"/>
    </row>
    <row r="29" spans="1:17" s="847" customFormat="1">
      <c r="A29" s="1138" t="s">
        <v>92</v>
      </c>
      <c r="B29" s="1139"/>
      <c r="C29" s="1140"/>
      <c r="D29" s="1141" t="s">
        <v>10</v>
      </c>
      <c r="E29" s="1137" t="s">
        <v>114</v>
      </c>
      <c r="F29" s="1137" t="s">
        <v>111</v>
      </c>
      <c r="G29" s="1137" t="s">
        <v>66</v>
      </c>
      <c r="H29" s="1137" t="s">
        <v>62</v>
      </c>
      <c r="I29" s="1137" t="s">
        <v>65</v>
      </c>
      <c r="J29" s="1137" t="s">
        <v>61</v>
      </c>
      <c r="K29" s="1137" t="s">
        <v>64</v>
      </c>
      <c r="L29" s="1137" t="s">
        <v>87</v>
      </c>
      <c r="M29" s="1137" t="s">
        <v>69</v>
      </c>
      <c r="N29" s="1137" t="s">
        <v>321</v>
      </c>
      <c r="O29" s="1143" t="s">
        <v>1</v>
      </c>
      <c r="P29" s="845"/>
      <c r="Q29" s="846"/>
    </row>
    <row r="30" spans="1:17" s="847" customFormat="1" ht="76.5" customHeight="1">
      <c r="A30" s="1145" t="s">
        <v>320</v>
      </c>
      <c r="B30" s="1146"/>
      <c r="C30" s="1147"/>
      <c r="D30" s="1142"/>
      <c r="E30" s="1137"/>
      <c r="F30" s="1137"/>
      <c r="G30" s="1137"/>
      <c r="H30" s="1137"/>
      <c r="I30" s="1137"/>
      <c r="J30" s="1137"/>
      <c r="K30" s="1137"/>
      <c r="L30" s="1137"/>
      <c r="M30" s="1137"/>
      <c r="N30" s="1137"/>
      <c r="O30" s="1144"/>
      <c r="P30" s="845"/>
      <c r="Q30" s="846"/>
    </row>
    <row r="31" spans="1:17" ht="35.25" customHeight="1">
      <c r="A31" s="1134" t="s">
        <v>54</v>
      </c>
      <c r="B31" s="1148" t="s">
        <v>608</v>
      </c>
      <c r="C31" s="446" t="s">
        <v>198</v>
      </c>
      <c r="D31" s="447"/>
      <c r="E31" s="448">
        <f>SUM(แผนงานบริหารทั่วไป!H73,แผนงานบริหารทั่วไป!H752,แผนงานบริหารทั่วไป!H851)</f>
        <v>5290200</v>
      </c>
      <c r="F31" s="448">
        <f>SUM(แผนงานรักษาความสงบภายใน!H6)</f>
        <v>216720</v>
      </c>
      <c r="G31" s="448">
        <f>SUM(แผนงานการศึกษา!H6,แผนงานการศึกษา!H70)</f>
        <v>1137000</v>
      </c>
      <c r="H31" s="448">
        <f>SUM(แผนงานสาธารณสุข!H6)</f>
        <v>1507920</v>
      </c>
      <c r="I31" s="449"/>
      <c r="J31" s="448">
        <f>SUM(แผนงานเคหะและชุมชน!H6)</f>
        <v>1663560</v>
      </c>
      <c r="K31" s="449"/>
      <c r="L31" s="449"/>
      <c r="M31" s="449"/>
      <c r="N31" s="449"/>
      <c r="O31" s="448">
        <f t="shared" ref="O31:O38" si="1">SUM(D31:N31)</f>
        <v>9815400</v>
      </c>
    </row>
    <row r="32" spans="1:17" ht="51.75" customHeight="1">
      <c r="A32" s="1135"/>
      <c r="B32" s="1149"/>
      <c r="C32" s="450" t="s">
        <v>1347</v>
      </c>
      <c r="D32" s="440"/>
      <c r="E32" s="443">
        <f>SUM(แผนงานบริหารทั่วไป!H97)</f>
        <v>84000</v>
      </c>
      <c r="F32" s="443"/>
      <c r="G32" s="443">
        <v>0</v>
      </c>
      <c r="H32" s="443"/>
      <c r="I32" s="444"/>
      <c r="J32" s="443"/>
      <c r="K32" s="444"/>
      <c r="L32" s="444"/>
      <c r="M32" s="444"/>
      <c r="N32" s="444"/>
      <c r="O32" s="443">
        <f t="shared" si="1"/>
        <v>84000</v>
      </c>
    </row>
    <row r="33" spans="1:19" ht="33.75" customHeight="1">
      <c r="A33" s="1135"/>
      <c r="B33" s="1149"/>
      <c r="C33" s="450" t="s">
        <v>440</v>
      </c>
      <c r="D33" s="440"/>
      <c r="E33" s="443"/>
      <c r="F33" s="443"/>
      <c r="G33" s="443">
        <v>0</v>
      </c>
      <c r="H33" s="443"/>
      <c r="I33" s="444"/>
      <c r="J33" s="443"/>
      <c r="K33" s="444"/>
      <c r="L33" s="444"/>
      <c r="M33" s="444"/>
      <c r="N33" s="444"/>
      <c r="O33" s="443">
        <f t="shared" si="1"/>
        <v>0</v>
      </c>
    </row>
    <row r="34" spans="1:19" ht="110.25" customHeight="1">
      <c r="A34" s="1135"/>
      <c r="B34" s="1149"/>
      <c r="C34" s="450" t="s">
        <v>719</v>
      </c>
      <c r="D34" s="440"/>
      <c r="E34" s="443">
        <f>SUM(แผนงานบริหารทั่วไป!H110,แผนงานบริหารทั่วไป!H863)</f>
        <v>246000</v>
      </c>
      <c r="F34" s="443">
        <v>0</v>
      </c>
      <c r="G34" s="443"/>
      <c r="H34" s="443">
        <f>SUM(แผนงานสาธารณสุข!H26)</f>
        <v>60000</v>
      </c>
      <c r="I34" s="444"/>
      <c r="J34" s="443">
        <f>SUM(แผนงานเคหะและชุมชน!H19)</f>
        <v>60000</v>
      </c>
      <c r="K34" s="444"/>
      <c r="L34" s="444"/>
      <c r="M34" s="444"/>
      <c r="N34" s="444"/>
      <c r="O34" s="443">
        <f t="shared" si="1"/>
        <v>366000</v>
      </c>
    </row>
    <row r="35" spans="1:19" ht="38.25" customHeight="1">
      <c r="A35" s="1135"/>
      <c r="B35" s="1149"/>
      <c r="C35" s="450" t="s">
        <v>441</v>
      </c>
      <c r="D35" s="440"/>
      <c r="E35" s="443">
        <f>SUM(แผนงานบริหารทั่วไป!H880)</f>
        <v>442140</v>
      </c>
      <c r="F35" s="443">
        <f>SUM(แผนงานรักษาความสงบภายใน!H22)</f>
        <v>439200</v>
      </c>
      <c r="G35" s="443"/>
      <c r="H35" s="443">
        <f>SUM(แผนงานสาธารณสุข!H43)</f>
        <v>203520</v>
      </c>
      <c r="I35" s="444"/>
      <c r="J35" s="443">
        <f>SUM(แผนงานเคหะและชุมชน!H38)</f>
        <v>199800</v>
      </c>
      <c r="K35" s="444"/>
      <c r="L35" s="444"/>
      <c r="M35" s="444"/>
      <c r="N35" s="444"/>
      <c r="O35" s="443">
        <f t="shared" si="1"/>
        <v>1284660</v>
      </c>
    </row>
    <row r="36" spans="1:19" ht="35.25" customHeight="1">
      <c r="A36" s="1135"/>
      <c r="B36" s="1149"/>
      <c r="C36" s="450" t="s">
        <v>442</v>
      </c>
      <c r="D36" s="440"/>
      <c r="E36" s="443"/>
      <c r="F36" s="443">
        <v>0</v>
      </c>
      <c r="G36" s="443"/>
      <c r="H36" s="443"/>
      <c r="I36" s="444"/>
      <c r="J36" s="443"/>
      <c r="K36" s="444"/>
      <c r="L36" s="444"/>
      <c r="M36" s="444"/>
      <c r="N36" s="444"/>
      <c r="O36" s="443">
        <f t="shared" si="1"/>
        <v>0</v>
      </c>
    </row>
    <row r="37" spans="1:19" ht="34.5" customHeight="1">
      <c r="A37" s="1135"/>
      <c r="B37" s="1149"/>
      <c r="C37" s="450" t="s">
        <v>443</v>
      </c>
      <c r="D37" s="440"/>
      <c r="E37" s="443">
        <f>SUM(แผนงานบริหารทั่วไป!H128,แผนงานบริหารทั่วไป!H885)</f>
        <v>324120</v>
      </c>
      <c r="F37" s="443"/>
      <c r="G37" s="443">
        <f>SUM(แผนงานการศึกษา!H88)</f>
        <v>352800</v>
      </c>
      <c r="H37" s="443">
        <f>SUM(แผนงานสาธารณสุข!H52)</f>
        <v>150240</v>
      </c>
      <c r="I37" s="444"/>
      <c r="J37" s="443">
        <f>SUM(แผนงานเคหะและชุมชน!H42)</f>
        <v>453600</v>
      </c>
      <c r="K37" s="444"/>
      <c r="L37" s="444"/>
      <c r="M37" s="444"/>
      <c r="N37" s="444"/>
      <c r="O37" s="443">
        <f t="shared" si="1"/>
        <v>1280760</v>
      </c>
    </row>
    <row r="38" spans="1:19" ht="34.5" customHeight="1">
      <c r="A38" s="1136"/>
      <c r="B38" s="1150"/>
      <c r="C38" s="450" t="s">
        <v>444</v>
      </c>
      <c r="D38" s="440"/>
      <c r="E38" s="443">
        <f>SUM(แผนงานบริหารทั่วไป!H140)</f>
        <v>4020</v>
      </c>
      <c r="F38" s="443">
        <v>0</v>
      </c>
      <c r="G38" s="443">
        <f>SUM(แผนงานการศึกษา!H100)</f>
        <v>60000</v>
      </c>
      <c r="H38" s="443">
        <f>SUM(แผนงานสาธารณสุข!H62)</f>
        <v>9900</v>
      </c>
      <c r="I38" s="444"/>
      <c r="J38" s="443">
        <f>SUM(แผนงานเคหะและชุมชน!H53)</f>
        <v>26940</v>
      </c>
      <c r="K38" s="444"/>
      <c r="L38" s="444"/>
      <c r="M38" s="444"/>
      <c r="N38" s="444"/>
      <c r="O38" s="443">
        <f t="shared" si="1"/>
        <v>100860</v>
      </c>
      <c r="P38" s="460">
        <f>SUM(O31:O38)</f>
        <v>12931680</v>
      </c>
    </row>
    <row r="39" spans="1:19" s="849" customFormat="1" ht="34.5" customHeight="1">
      <c r="A39" s="1138" t="s">
        <v>92</v>
      </c>
      <c r="B39" s="1139"/>
      <c r="C39" s="1140"/>
      <c r="D39" s="1141" t="s">
        <v>10</v>
      </c>
      <c r="E39" s="1137" t="s">
        <v>114</v>
      </c>
      <c r="F39" s="1137" t="s">
        <v>111</v>
      </c>
      <c r="G39" s="1137" t="s">
        <v>66</v>
      </c>
      <c r="H39" s="1137" t="s">
        <v>62</v>
      </c>
      <c r="I39" s="1137" t="s">
        <v>65</v>
      </c>
      <c r="J39" s="1137" t="s">
        <v>61</v>
      </c>
      <c r="K39" s="1137" t="s">
        <v>64</v>
      </c>
      <c r="L39" s="1137" t="s">
        <v>87</v>
      </c>
      <c r="M39" s="1137" t="s">
        <v>69</v>
      </c>
      <c r="N39" s="1137" t="s">
        <v>321</v>
      </c>
      <c r="O39" s="1143" t="s">
        <v>1</v>
      </c>
      <c r="P39" s="848"/>
    </row>
    <row r="40" spans="1:19" s="849" customFormat="1" ht="60.75" customHeight="1">
      <c r="A40" s="1145" t="s">
        <v>320</v>
      </c>
      <c r="B40" s="1146"/>
      <c r="C40" s="1147"/>
      <c r="D40" s="1142"/>
      <c r="E40" s="1137"/>
      <c r="F40" s="1137"/>
      <c r="G40" s="1137"/>
      <c r="H40" s="1137"/>
      <c r="I40" s="1137"/>
      <c r="J40" s="1137"/>
      <c r="K40" s="1137"/>
      <c r="L40" s="1137"/>
      <c r="M40" s="1137"/>
      <c r="N40" s="1137"/>
      <c r="O40" s="1144"/>
      <c r="P40" s="848"/>
    </row>
    <row r="41" spans="1:19" ht="83.25" customHeight="1">
      <c r="A41" s="1148" t="s">
        <v>132</v>
      </c>
      <c r="B41" s="1134" t="s">
        <v>3</v>
      </c>
      <c r="C41" s="442" t="s">
        <v>269</v>
      </c>
      <c r="D41" s="440"/>
      <c r="E41" s="443">
        <f>SUM(แผนงานบริหารทั่วไป!H159,แผนงานบริหารทั่วไป!H765,แผนงานบริหารทั่วไป!H898)</f>
        <v>387798</v>
      </c>
      <c r="F41" s="443">
        <f>SUM(แผนงานรักษาความสงบภายใน!H46,แผนงานรักษาความสงบภายใน!H89)</f>
        <v>97510</v>
      </c>
      <c r="G41" s="443">
        <f>SUM(แผนงานการศึกษา!H28)</f>
        <v>57185</v>
      </c>
      <c r="H41" s="443">
        <f>SUM(แผนงานสาธารณสุข!H92)</f>
        <v>77570</v>
      </c>
      <c r="I41" s="441"/>
      <c r="J41" s="443">
        <f>SUM(แผนงานเคหะและชุมชน!H69)</f>
        <v>78835</v>
      </c>
      <c r="K41" s="441"/>
      <c r="L41" s="441"/>
      <c r="M41" s="441"/>
      <c r="N41" s="441"/>
      <c r="O41" s="443">
        <f t="shared" ref="O41:O126" si="2">SUM(D41:N41)</f>
        <v>698898</v>
      </c>
    </row>
    <row r="42" spans="1:19">
      <c r="A42" s="1149"/>
      <c r="B42" s="1135"/>
      <c r="C42" s="442" t="s">
        <v>270</v>
      </c>
      <c r="D42" s="440"/>
      <c r="E42" s="440">
        <f>SUM(แผนงานบริหารทั่วไป!H183)</f>
        <v>25000</v>
      </c>
      <c r="F42" s="441"/>
      <c r="G42" s="441"/>
      <c r="H42" s="441"/>
      <c r="I42" s="441"/>
      <c r="J42" s="441"/>
      <c r="K42" s="441"/>
      <c r="L42" s="441"/>
      <c r="M42" s="441"/>
      <c r="N42" s="441"/>
      <c r="O42" s="440">
        <f t="shared" si="2"/>
        <v>25000</v>
      </c>
    </row>
    <row r="43" spans="1:19" ht="56.25">
      <c r="A43" s="1149"/>
      <c r="B43" s="1135"/>
      <c r="C43" s="442" t="s">
        <v>271</v>
      </c>
      <c r="D43" s="440"/>
      <c r="E43" s="443">
        <f>SUM(แผนงานบริหารทั่วไป!H195,แผนงานบริหารทั่วไป!H927)</f>
        <v>20000</v>
      </c>
      <c r="F43" s="444"/>
      <c r="G43" s="444"/>
      <c r="H43" s="443">
        <f>SUM(แผนงานสาธารณสุข!H108)</f>
        <v>10000</v>
      </c>
      <c r="I43" s="444"/>
      <c r="J43" s="443">
        <f>SUM(แผนงานเคหะและชุมชน!H85)</f>
        <v>10000</v>
      </c>
      <c r="K43" s="444"/>
      <c r="L43" s="444"/>
      <c r="M43" s="444"/>
      <c r="N43" s="444"/>
      <c r="O43" s="443">
        <f t="shared" si="2"/>
        <v>40000</v>
      </c>
    </row>
    <row r="44" spans="1:19" s="463" customFormat="1">
      <c r="A44" s="1149"/>
      <c r="B44" s="1135"/>
      <c r="C44" s="442" t="s">
        <v>272</v>
      </c>
      <c r="D44" s="440"/>
      <c r="E44" s="440">
        <f>SUM(แผนงานบริหารทั่วไป!H936,แผนงานบริหารทั่วไป!H204)</f>
        <v>174000</v>
      </c>
      <c r="F44" s="714">
        <f>SUM(แผนงานรักษาความสงบภายใน!H63)</f>
        <v>27600</v>
      </c>
      <c r="G44" s="440">
        <f>SUM(แผนงานการศึกษา!H46)</f>
        <v>30000</v>
      </c>
      <c r="H44" s="440">
        <f>SUM(แผนงานสาธารณสุข!H117)</f>
        <v>69600</v>
      </c>
      <c r="I44" s="441"/>
      <c r="J44" s="440">
        <f>SUM(แผนงานเคหะและชุมชน!H94)</f>
        <v>5000</v>
      </c>
      <c r="K44" s="441"/>
      <c r="L44" s="441"/>
      <c r="M44" s="441"/>
      <c r="N44" s="441"/>
      <c r="O44" s="443">
        <f t="shared" si="2"/>
        <v>306200</v>
      </c>
      <c r="P44" s="464"/>
      <c r="Q44" s="465"/>
      <c r="R44" s="465"/>
      <c r="S44" s="465"/>
    </row>
    <row r="45" spans="1:19" s="465" customFormat="1" ht="37.5">
      <c r="A45" s="1150"/>
      <c r="B45" s="1136"/>
      <c r="C45" s="451" t="s">
        <v>273</v>
      </c>
      <c r="D45" s="447"/>
      <c r="E45" s="448">
        <f>SUM(แผนงานบริหารทั่วไป!H212,แผนงานบริหารทั่วไป!H944)</f>
        <v>83000</v>
      </c>
      <c r="F45" s="452"/>
      <c r="G45" s="448">
        <f>SUM(แผนงานการศึกษา!H121)</f>
        <v>75000</v>
      </c>
      <c r="H45" s="448">
        <f>SUM(แผนงานสาธารณสุข!H126)</f>
        <v>75000</v>
      </c>
      <c r="I45" s="449"/>
      <c r="J45" s="448">
        <f>SUM(แผนงานเคหะและชุมชน!H102)</f>
        <v>10000</v>
      </c>
      <c r="K45" s="452"/>
      <c r="L45" s="452"/>
      <c r="M45" s="452"/>
      <c r="N45" s="452"/>
      <c r="O45" s="448">
        <f>SUM(D45:N45)</f>
        <v>243000</v>
      </c>
      <c r="P45" s="466">
        <f>SUM(O41:O45)</f>
        <v>1313098</v>
      </c>
    </row>
    <row r="46" spans="1:19" s="465" customFormat="1">
      <c r="A46" s="487"/>
      <c r="B46" s="470"/>
      <c r="C46" s="472"/>
      <c r="D46" s="484"/>
      <c r="E46" s="473"/>
      <c r="F46" s="474"/>
      <c r="G46" s="485"/>
      <c r="H46" s="473"/>
      <c r="I46" s="485"/>
      <c r="J46" s="473"/>
      <c r="K46" s="474"/>
      <c r="L46" s="474"/>
      <c r="M46" s="474"/>
      <c r="N46" s="474"/>
      <c r="O46" s="473"/>
      <c r="P46" s="480"/>
    </row>
    <row r="47" spans="1:19" s="465" customFormat="1">
      <c r="A47" s="488"/>
      <c r="B47" s="475"/>
      <c r="C47" s="477"/>
      <c r="D47" s="483"/>
      <c r="E47" s="478"/>
      <c r="F47" s="479"/>
      <c r="G47" s="486"/>
      <c r="H47" s="478"/>
      <c r="I47" s="486"/>
      <c r="J47" s="478"/>
      <c r="K47" s="479"/>
      <c r="L47" s="479"/>
      <c r="M47" s="479"/>
      <c r="N47" s="479"/>
      <c r="O47" s="478"/>
      <c r="P47" s="480"/>
    </row>
    <row r="48" spans="1:19" s="465" customFormat="1">
      <c r="A48" s="488"/>
      <c r="B48" s="475"/>
      <c r="C48" s="477"/>
      <c r="D48" s="483"/>
      <c r="E48" s="478"/>
      <c r="F48" s="479"/>
      <c r="G48" s="486"/>
      <c r="H48" s="478"/>
      <c r="I48" s="486"/>
      <c r="J48" s="478"/>
      <c r="K48" s="479"/>
      <c r="L48" s="479"/>
      <c r="M48" s="479"/>
      <c r="N48" s="479"/>
      <c r="O48" s="478"/>
      <c r="P48" s="480"/>
    </row>
    <row r="49" spans="1:16" s="465" customFormat="1">
      <c r="A49" s="488"/>
      <c r="B49" s="475"/>
      <c r="C49" s="477"/>
      <c r="D49" s="483"/>
      <c r="E49" s="478"/>
      <c r="F49" s="479"/>
      <c r="G49" s="486"/>
      <c r="H49" s="478"/>
      <c r="I49" s="486"/>
      <c r="J49" s="478"/>
      <c r="K49" s="479"/>
      <c r="L49" s="479"/>
      <c r="M49" s="479"/>
      <c r="N49" s="479"/>
      <c r="O49" s="478"/>
      <c r="P49" s="480"/>
    </row>
    <row r="50" spans="1:16" s="465" customFormat="1">
      <c r="A50" s="488"/>
      <c r="B50" s="475"/>
      <c r="C50" s="477"/>
      <c r="D50" s="483"/>
      <c r="E50" s="478"/>
      <c r="F50" s="479"/>
      <c r="G50" s="486"/>
      <c r="H50" s="478"/>
      <c r="I50" s="486"/>
      <c r="J50" s="478"/>
      <c r="K50" s="479"/>
      <c r="L50" s="479"/>
      <c r="M50" s="479"/>
      <c r="N50" s="479"/>
      <c r="O50" s="478"/>
      <c r="P50" s="480"/>
    </row>
    <row r="51" spans="1:16" s="465" customFormat="1">
      <c r="A51" s="488"/>
      <c r="B51" s="475"/>
      <c r="C51" s="477"/>
      <c r="D51" s="483"/>
      <c r="E51" s="478"/>
      <c r="F51" s="479"/>
      <c r="G51" s="486"/>
      <c r="H51" s="478"/>
      <c r="I51" s="486"/>
      <c r="J51" s="478"/>
      <c r="K51" s="479"/>
      <c r="L51" s="479"/>
      <c r="M51" s="479"/>
      <c r="N51" s="479"/>
      <c r="O51" s="478"/>
      <c r="P51" s="480"/>
    </row>
    <row r="52" spans="1:16" s="465" customFormat="1">
      <c r="A52" s="488"/>
      <c r="B52" s="475"/>
      <c r="C52" s="477"/>
      <c r="D52" s="483"/>
      <c r="E52" s="478"/>
      <c r="F52" s="479"/>
      <c r="G52" s="486"/>
      <c r="H52" s="478"/>
      <c r="I52" s="486"/>
      <c r="J52" s="478"/>
      <c r="K52" s="479"/>
      <c r="L52" s="479"/>
      <c r="M52" s="479"/>
      <c r="N52" s="479"/>
      <c r="O52" s="478"/>
      <c r="P52" s="480"/>
    </row>
    <row r="53" spans="1:16" s="465" customFormat="1">
      <c r="A53" s="488"/>
      <c r="B53" s="475"/>
      <c r="C53" s="477"/>
      <c r="D53" s="483"/>
      <c r="E53" s="478"/>
      <c r="F53" s="479"/>
      <c r="G53" s="486"/>
      <c r="H53" s="478"/>
      <c r="I53" s="486"/>
      <c r="J53" s="478"/>
      <c r="K53" s="479"/>
      <c r="L53" s="479"/>
      <c r="M53" s="479"/>
      <c r="N53" s="479"/>
      <c r="O53" s="478"/>
      <c r="P53" s="480"/>
    </row>
    <row r="54" spans="1:16" s="465" customFormat="1">
      <c r="A54" s="488"/>
      <c r="B54" s="475"/>
      <c r="C54" s="477"/>
      <c r="D54" s="483"/>
      <c r="E54" s="478"/>
      <c r="F54" s="479"/>
      <c r="G54" s="486"/>
      <c r="H54" s="478"/>
      <c r="I54" s="486"/>
      <c r="J54" s="478"/>
      <c r="K54" s="479"/>
      <c r="L54" s="479"/>
      <c r="M54" s="479"/>
      <c r="N54" s="479"/>
      <c r="O54" s="478"/>
      <c r="P54" s="480"/>
    </row>
    <row r="55" spans="1:16" s="847" customFormat="1">
      <c r="A55" s="1138" t="s">
        <v>92</v>
      </c>
      <c r="B55" s="1139"/>
      <c r="C55" s="1140"/>
      <c r="D55" s="1141" t="s">
        <v>10</v>
      </c>
      <c r="E55" s="1137" t="s">
        <v>114</v>
      </c>
      <c r="F55" s="1137" t="s">
        <v>111</v>
      </c>
      <c r="G55" s="1137" t="s">
        <v>66</v>
      </c>
      <c r="H55" s="1137" t="s">
        <v>62</v>
      </c>
      <c r="I55" s="1137" t="s">
        <v>65</v>
      </c>
      <c r="J55" s="1137" t="s">
        <v>61</v>
      </c>
      <c r="K55" s="1137" t="s">
        <v>64</v>
      </c>
      <c r="L55" s="1137" t="s">
        <v>87</v>
      </c>
      <c r="M55" s="1137" t="s">
        <v>69</v>
      </c>
      <c r="N55" s="1137" t="s">
        <v>321</v>
      </c>
      <c r="O55" s="1143" t="s">
        <v>1</v>
      </c>
      <c r="P55" s="845"/>
    </row>
    <row r="56" spans="1:16" s="847" customFormat="1" ht="74.25" customHeight="1">
      <c r="A56" s="1145" t="s">
        <v>320</v>
      </c>
      <c r="B56" s="1146"/>
      <c r="C56" s="1147"/>
      <c r="D56" s="1142"/>
      <c r="E56" s="1137"/>
      <c r="F56" s="1137"/>
      <c r="G56" s="1137"/>
      <c r="H56" s="1137"/>
      <c r="I56" s="1137"/>
      <c r="J56" s="1137"/>
      <c r="K56" s="1137"/>
      <c r="L56" s="1137"/>
      <c r="M56" s="1137"/>
      <c r="N56" s="1137"/>
      <c r="O56" s="1144"/>
      <c r="P56" s="845"/>
    </row>
    <row r="57" spans="1:16" ht="39" customHeight="1">
      <c r="A57" s="1148" t="s">
        <v>132</v>
      </c>
      <c r="B57" s="1134" t="s">
        <v>9</v>
      </c>
      <c r="C57" s="442" t="s">
        <v>261</v>
      </c>
      <c r="D57" s="444"/>
      <c r="E57" s="443">
        <f>SUM(แผนงานบริหารทั่วไป!H227,แผนงานบริหารทั่วไป!H783,แผนงานบริหารทั่วไป!H960)</f>
        <v>945000</v>
      </c>
      <c r="F57" s="443">
        <f>SUM(แผนงานรักษาความสงบภายใน!H74)</f>
        <v>480000</v>
      </c>
      <c r="G57" s="443">
        <f>SUM(แผนงานการศึกษา!H56,แผนงานการศึกษา!H130)</f>
        <v>168000</v>
      </c>
      <c r="H57" s="443">
        <f>SUM(แผนงานสาธารณสุข!H140)</f>
        <v>2082000</v>
      </c>
      <c r="I57" s="444"/>
      <c r="J57" s="443">
        <f>SUM(แผนงานเคหะและชุมชน!H117,แผนงานเคหะและชุมชน!H466,แผนงานเคหะและชุมชน!H486)</f>
        <v>438000</v>
      </c>
      <c r="K57" s="444"/>
      <c r="L57" s="444"/>
      <c r="M57" s="444"/>
      <c r="N57" s="444"/>
      <c r="O57" s="443">
        <f t="shared" si="2"/>
        <v>4113000</v>
      </c>
    </row>
    <row r="58" spans="1:16" ht="42" customHeight="1">
      <c r="A58" s="1149"/>
      <c r="B58" s="1135"/>
      <c r="C58" s="442" t="s">
        <v>274</v>
      </c>
      <c r="D58" s="441"/>
      <c r="E58" s="443">
        <f>SUM(แผนงานบริหารทั่วไป!H981,แผนงานบริหารทั่วไป!H249)</f>
        <v>30000</v>
      </c>
      <c r="F58" s="443"/>
      <c r="G58" s="443">
        <v>0</v>
      </c>
      <c r="H58" s="443">
        <f>SUM(แผนงานสาธารณสุข!H163)</f>
        <v>40000</v>
      </c>
      <c r="I58" s="443"/>
      <c r="J58" s="443"/>
      <c r="K58" s="443">
        <f>SUM(แผนงานสร้างความเข้มแข็งของชุมชน!H5)</f>
        <v>135000</v>
      </c>
      <c r="L58" s="443"/>
      <c r="M58" s="443">
        <f>SUM(แผนงานการเกษตร!H6)</f>
        <v>0</v>
      </c>
      <c r="N58" s="444"/>
      <c r="O58" s="443">
        <f t="shared" si="2"/>
        <v>205000</v>
      </c>
    </row>
    <row r="59" spans="1:16" ht="81.75" customHeight="1">
      <c r="A59" s="1149"/>
      <c r="B59" s="1135"/>
      <c r="C59" s="442" t="s">
        <v>262</v>
      </c>
      <c r="D59" s="441"/>
      <c r="E59" s="443">
        <f>SUM(แผนงานบริหารทั่วไป!H267,แผนงานบริหารทั่วไป!H982)</f>
        <v>958500</v>
      </c>
      <c r="F59" s="443">
        <f>SUM(แผนงานรักษาความสงบภายใน!H114)</f>
        <v>75000</v>
      </c>
      <c r="G59" s="443">
        <f>SUM(แผนงานการศึกษา!H140)</f>
        <v>764620</v>
      </c>
      <c r="H59" s="443">
        <f>SUM(แผนงานสาธารณสุข!H176,แผนงานสาธารณสุข!H451)</f>
        <v>370000</v>
      </c>
      <c r="I59" s="441">
        <f>SUM(แผนงานสังคมสงเคราะห์!H7)</f>
        <v>70000</v>
      </c>
      <c r="J59" s="443">
        <f>SUM(แผนงานเคหะและชุมชน!H139)</f>
        <v>70000</v>
      </c>
      <c r="K59" s="444"/>
      <c r="L59" s="443">
        <f>SUM(แผนงานศาสนาวัฒนธรรมและนันทนาการ!H7)</f>
        <v>545000</v>
      </c>
      <c r="M59" s="443">
        <f>SUM(แผนงานการเกษตร!H7,แผนงานการเกษตร!H39)</f>
        <v>70000</v>
      </c>
      <c r="N59" s="444"/>
      <c r="O59" s="443">
        <f t="shared" si="2"/>
        <v>2923120</v>
      </c>
    </row>
    <row r="60" spans="1:16" ht="37.5">
      <c r="A60" s="1150"/>
      <c r="B60" s="1136"/>
      <c r="C60" s="442" t="s">
        <v>275</v>
      </c>
      <c r="D60" s="441"/>
      <c r="E60" s="443">
        <f>SUM(แผนงานบริหารทั่วไป!H1006,แผนงานบริหารทั่วไป!H429)</f>
        <v>250000</v>
      </c>
      <c r="F60" s="441"/>
      <c r="G60" s="443">
        <f>SUM(แผนงานการศึกษา!H269)</f>
        <v>25000</v>
      </c>
      <c r="H60" s="443">
        <f>SUM(แผนงานสาธารณสุข!H189)</f>
        <v>140000</v>
      </c>
      <c r="I60" s="444"/>
      <c r="J60" s="443">
        <f>SUM(แผนงานเคหะและชุมชน!H160,แผนงานเคหะและชุมชน!H428)</f>
        <v>550000</v>
      </c>
      <c r="K60" s="444"/>
      <c r="L60" s="444"/>
      <c r="M60" s="444"/>
      <c r="N60" s="443">
        <f>SUM(แผนงานการพาณิชย์!H7)</f>
        <v>50000</v>
      </c>
      <c r="O60" s="443">
        <f t="shared" si="2"/>
        <v>1015000</v>
      </c>
      <c r="P60" s="460">
        <f>SUM(O57:O60)</f>
        <v>8256120</v>
      </c>
    </row>
    <row r="61" spans="1:16">
      <c r="A61" s="489"/>
      <c r="B61" s="470"/>
      <c r="C61" s="472"/>
      <c r="D61" s="474"/>
      <c r="E61" s="473"/>
      <c r="F61" s="474"/>
      <c r="G61" s="473"/>
      <c r="H61" s="473"/>
      <c r="I61" s="485"/>
      <c r="J61" s="473"/>
      <c r="K61" s="485"/>
      <c r="L61" s="485"/>
      <c r="M61" s="485"/>
      <c r="N61" s="473"/>
      <c r="O61" s="473"/>
      <c r="P61" s="460"/>
    </row>
    <row r="62" spans="1:16">
      <c r="A62" s="482"/>
      <c r="B62" s="475"/>
      <c r="C62" s="477"/>
      <c r="D62" s="479"/>
      <c r="E62" s="478"/>
      <c r="F62" s="479"/>
      <c r="G62" s="478"/>
      <c r="H62" s="478"/>
      <c r="I62" s="486"/>
      <c r="J62" s="478"/>
      <c r="K62" s="486"/>
      <c r="L62" s="486"/>
      <c r="M62" s="486"/>
      <c r="N62" s="478"/>
      <c r="O62" s="478"/>
      <c r="P62" s="460"/>
    </row>
    <row r="63" spans="1:16">
      <c r="A63" s="482"/>
      <c r="B63" s="475"/>
      <c r="C63" s="477"/>
      <c r="D63" s="479"/>
      <c r="E63" s="478"/>
      <c r="F63" s="479"/>
      <c r="G63" s="478"/>
      <c r="H63" s="478"/>
      <c r="I63" s="486"/>
      <c r="J63" s="478"/>
      <c r="K63" s="486"/>
      <c r="L63" s="486"/>
      <c r="M63" s="486"/>
      <c r="N63" s="478"/>
      <c r="O63" s="478"/>
      <c r="P63" s="460"/>
    </row>
    <row r="64" spans="1:16">
      <c r="A64" s="482"/>
      <c r="B64" s="475"/>
      <c r="C64" s="477"/>
      <c r="D64" s="479"/>
      <c r="E64" s="478"/>
      <c r="F64" s="479"/>
      <c r="G64" s="478"/>
      <c r="H64" s="478"/>
      <c r="I64" s="486"/>
      <c r="J64" s="478"/>
      <c r="K64" s="486"/>
      <c r="L64" s="486"/>
      <c r="M64" s="486"/>
      <c r="N64" s="478"/>
      <c r="O64" s="478"/>
      <c r="P64" s="460"/>
    </row>
    <row r="65" spans="1:16">
      <c r="A65" s="482"/>
      <c r="B65" s="475"/>
      <c r="C65" s="477"/>
      <c r="D65" s="479"/>
      <c r="E65" s="478"/>
      <c r="F65" s="479"/>
      <c r="G65" s="478"/>
      <c r="H65" s="478"/>
      <c r="I65" s="486"/>
      <c r="J65" s="478"/>
      <c r="K65" s="486"/>
      <c r="L65" s="486"/>
      <c r="M65" s="486"/>
      <c r="N65" s="478"/>
      <c r="O65" s="478"/>
      <c r="P65" s="460"/>
    </row>
    <row r="66" spans="1:16">
      <c r="A66" s="482"/>
      <c r="B66" s="475"/>
      <c r="C66" s="477"/>
      <c r="D66" s="479"/>
      <c r="E66" s="478"/>
      <c r="F66" s="479"/>
      <c r="G66" s="478"/>
      <c r="H66" s="478"/>
      <c r="I66" s="486"/>
      <c r="J66" s="478"/>
      <c r="K66" s="486"/>
      <c r="L66" s="486"/>
      <c r="M66" s="486"/>
      <c r="N66" s="478"/>
      <c r="O66" s="478"/>
      <c r="P66" s="460"/>
    </row>
    <row r="67" spans="1:16">
      <c r="A67" s="482"/>
      <c r="B67" s="475"/>
      <c r="C67" s="477"/>
      <c r="D67" s="479"/>
      <c r="E67" s="478"/>
      <c r="F67" s="479"/>
      <c r="G67" s="478"/>
      <c r="H67" s="478"/>
      <c r="I67" s="486"/>
      <c r="J67" s="478"/>
      <c r="K67" s="486"/>
      <c r="L67" s="486"/>
      <c r="M67" s="486"/>
      <c r="N67" s="478"/>
      <c r="O67" s="478"/>
      <c r="P67" s="460"/>
    </row>
    <row r="68" spans="1:16">
      <c r="A68" s="482"/>
      <c r="B68" s="475"/>
      <c r="C68" s="477"/>
      <c r="D68" s="479"/>
      <c r="E68" s="478"/>
      <c r="F68" s="479"/>
      <c r="G68" s="478"/>
      <c r="H68" s="478"/>
      <c r="I68" s="486"/>
      <c r="J68" s="478"/>
      <c r="K68" s="486"/>
      <c r="L68" s="486"/>
      <c r="M68" s="486"/>
      <c r="N68" s="478"/>
      <c r="O68" s="478"/>
      <c r="P68" s="460"/>
    </row>
    <row r="69" spans="1:16">
      <c r="A69" s="482"/>
      <c r="B69" s="475"/>
      <c r="C69" s="477"/>
      <c r="D69" s="479"/>
      <c r="E69" s="478"/>
      <c r="F69" s="479"/>
      <c r="G69" s="478"/>
      <c r="H69" s="478"/>
      <c r="I69" s="486"/>
      <c r="J69" s="478"/>
      <c r="K69" s="486"/>
      <c r="L69" s="486"/>
      <c r="M69" s="486"/>
      <c r="N69" s="478"/>
      <c r="O69" s="478"/>
      <c r="P69" s="460"/>
    </row>
    <row r="70" spans="1:16" s="849" customFormat="1">
      <c r="A70" s="1138" t="s">
        <v>92</v>
      </c>
      <c r="B70" s="1139"/>
      <c r="C70" s="1140"/>
      <c r="D70" s="1141" t="s">
        <v>10</v>
      </c>
      <c r="E70" s="1137" t="s">
        <v>114</v>
      </c>
      <c r="F70" s="1137" t="s">
        <v>111</v>
      </c>
      <c r="G70" s="1137" t="s">
        <v>66</v>
      </c>
      <c r="H70" s="1137" t="s">
        <v>62</v>
      </c>
      <c r="I70" s="1137" t="s">
        <v>65</v>
      </c>
      <c r="J70" s="1137" t="s">
        <v>61</v>
      </c>
      <c r="K70" s="1137" t="s">
        <v>64</v>
      </c>
      <c r="L70" s="1137" t="s">
        <v>87</v>
      </c>
      <c r="M70" s="1137" t="s">
        <v>69</v>
      </c>
      <c r="N70" s="1137" t="s">
        <v>321</v>
      </c>
      <c r="O70" s="1143" t="s">
        <v>1</v>
      </c>
      <c r="P70" s="848"/>
    </row>
    <row r="71" spans="1:16" s="849" customFormat="1" ht="76.5" customHeight="1">
      <c r="A71" s="1145" t="s">
        <v>320</v>
      </c>
      <c r="B71" s="1146"/>
      <c r="C71" s="1147"/>
      <c r="D71" s="1142"/>
      <c r="E71" s="1137"/>
      <c r="F71" s="1137"/>
      <c r="G71" s="1137"/>
      <c r="H71" s="1137"/>
      <c r="I71" s="1137"/>
      <c r="J71" s="1137"/>
      <c r="K71" s="1137"/>
      <c r="L71" s="1137"/>
      <c r="M71" s="1137"/>
      <c r="N71" s="1137"/>
      <c r="O71" s="1144"/>
      <c r="P71" s="848"/>
    </row>
    <row r="72" spans="1:16" ht="26.25" customHeight="1">
      <c r="A72" s="1148" t="s">
        <v>132</v>
      </c>
      <c r="B72" s="1134" t="s">
        <v>20</v>
      </c>
      <c r="C72" s="457" t="s">
        <v>281</v>
      </c>
      <c r="D72" s="444"/>
      <c r="E72" s="443">
        <f>SUM(แผนงานบริหารทั่วไป!H451,แผนงานบริหารทั่วไป!H1029)</f>
        <v>287000</v>
      </c>
      <c r="F72" s="444"/>
      <c r="G72" s="443">
        <f>SUM(แผนงานการศึกษา!H296)</f>
        <v>10000</v>
      </c>
      <c r="H72" s="443">
        <f>SUM(แผนงานสาธารณสุข!H209)</f>
        <v>30000</v>
      </c>
      <c r="I72" s="444"/>
      <c r="J72" s="443">
        <f>SUM(แผนงานเคหะและชุมชน!H185)</f>
        <v>10000</v>
      </c>
      <c r="K72" s="444"/>
      <c r="L72" s="444"/>
      <c r="M72" s="444"/>
      <c r="N72" s="444"/>
      <c r="O72" s="443">
        <f t="shared" si="2"/>
        <v>337000</v>
      </c>
    </row>
    <row r="73" spans="1:16">
      <c r="A73" s="1149"/>
      <c r="B73" s="1135"/>
      <c r="C73" s="554" t="s">
        <v>327</v>
      </c>
      <c r="D73" s="441"/>
      <c r="E73" s="440">
        <f>SUM(แผนงานบริหารทั่วไป!H1054,แผนงานบริหารทั่วไป!H476)</f>
        <v>25000</v>
      </c>
      <c r="F73" s="441"/>
      <c r="G73" s="440">
        <f>SUM(แผนงานการศึกษา!H373)</f>
        <v>5000</v>
      </c>
      <c r="H73" s="440">
        <f>SUM(แผนงานสาธารณสุข!H235)</f>
        <v>5000</v>
      </c>
      <c r="I73" s="441"/>
      <c r="J73" s="440">
        <f>SUM(แผนงานเคหะและชุมชน!H210)</f>
        <v>100000</v>
      </c>
      <c r="K73" s="441"/>
      <c r="L73" s="441"/>
      <c r="M73" s="441"/>
      <c r="N73" s="441"/>
      <c r="O73" s="440">
        <f t="shared" si="2"/>
        <v>135000</v>
      </c>
    </row>
    <row r="74" spans="1:16" ht="37.5">
      <c r="A74" s="1149"/>
      <c r="B74" s="1135"/>
      <c r="C74" s="445" t="s">
        <v>294</v>
      </c>
      <c r="D74" s="444"/>
      <c r="E74" s="443">
        <f>SUM(แผนงานบริหารทั่วไป!H500,แผนงานบริหารทั่วไป!H1077)</f>
        <v>35000</v>
      </c>
      <c r="F74" s="444"/>
      <c r="G74" s="443">
        <f>SUM(แผนงานการศึกษา!H321)</f>
        <v>10000</v>
      </c>
      <c r="H74" s="443">
        <f>SUM(แผนงานสาธารณสุข!H258)</f>
        <v>20000</v>
      </c>
      <c r="I74" s="444"/>
      <c r="J74" s="443">
        <f>SUM(แผนงานเคหะและชุมชน!H233)</f>
        <v>5000</v>
      </c>
      <c r="K74" s="444"/>
      <c r="L74" s="444"/>
      <c r="M74" s="444"/>
      <c r="N74" s="444"/>
      <c r="O74" s="443">
        <f t="shared" si="2"/>
        <v>70000</v>
      </c>
    </row>
    <row r="75" spans="1:16" ht="37.5">
      <c r="A75" s="1149"/>
      <c r="B75" s="1135"/>
      <c r="C75" s="445" t="s">
        <v>284</v>
      </c>
      <c r="D75" s="444"/>
      <c r="E75" s="444"/>
      <c r="F75" s="444"/>
      <c r="G75" s="443">
        <f>SUM(แผนงานการศึกษา!H442)</f>
        <v>1069240</v>
      </c>
      <c r="H75" s="444"/>
      <c r="I75" s="444"/>
      <c r="J75" s="444"/>
      <c r="K75" s="444"/>
      <c r="L75" s="444"/>
      <c r="M75" s="444"/>
      <c r="N75" s="444"/>
      <c r="O75" s="443">
        <f t="shared" si="2"/>
        <v>1069240</v>
      </c>
    </row>
    <row r="76" spans="1:16" ht="41.25" customHeight="1">
      <c r="A76" s="1149"/>
      <c r="B76" s="1135"/>
      <c r="C76" s="442" t="s">
        <v>328</v>
      </c>
      <c r="D76" s="441"/>
      <c r="E76" s="444"/>
      <c r="F76" s="441"/>
      <c r="G76" s="443"/>
      <c r="H76" s="441"/>
      <c r="I76" s="441"/>
      <c r="J76" s="441"/>
      <c r="K76" s="441"/>
      <c r="L76" s="441"/>
      <c r="M76" s="441"/>
      <c r="N76" s="441"/>
      <c r="O76" s="443">
        <f t="shared" si="2"/>
        <v>0</v>
      </c>
    </row>
    <row r="77" spans="1:16">
      <c r="A77" s="1149"/>
      <c r="B77" s="1135"/>
      <c r="C77" s="439" t="s">
        <v>329</v>
      </c>
      <c r="D77" s="441"/>
      <c r="E77" s="440">
        <f>SUM(แผนงานบริหารทั่วไป!H521)</f>
        <v>25000</v>
      </c>
      <c r="F77" s="441"/>
      <c r="G77" s="440">
        <f>SUM(แผนงานการศึกษา!H397)</f>
        <v>10000</v>
      </c>
      <c r="H77" s="440">
        <f>SUM(แผนงานสาธารณสุข!H282)</f>
        <v>30000</v>
      </c>
      <c r="I77" s="441"/>
      <c r="J77" s="440">
        <f>SUM(แผนงานเคหะและชุมชน!H254)</f>
        <v>50000</v>
      </c>
      <c r="K77" s="441"/>
      <c r="L77" s="441"/>
      <c r="M77" s="441"/>
      <c r="N77" s="441"/>
      <c r="O77" s="440">
        <f t="shared" si="2"/>
        <v>115000</v>
      </c>
    </row>
    <row r="78" spans="1:16" ht="42.75" customHeight="1">
      <c r="A78" s="1149"/>
      <c r="B78" s="1135"/>
      <c r="C78" s="442" t="s">
        <v>330</v>
      </c>
      <c r="D78" s="444"/>
      <c r="E78" s="443">
        <f>SUM(แผนงานบริหารทั่วไป!H543)</f>
        <v>15000</v>
      </c>
      <c r="F78" s="444"/>
      <c r="G78" s="444"/>
      <c r="H78" s="443">
        <f>SUM(แผนงานสาธารณสุข!H305)</f>
        <v>20000</v>
      </c>
      <c r="I78" s="444"/>
      <c r="J78" s="443">
        <f>SUM(แผนงานเคหะและชุมชน!H276)</f>
        <v>10000</v>
      </c>
      <c r="K78" s="444"/>
      <c r="L78" s="444"/>
      <c r="M78" s="444"/>
      <c r="N78" s="444"/>
      <c r="O78" s="443">
        <f t="shared" si="2"/>
        <v>45000</v>
      </c>
    </row>
    <row r="79" spans="1:16" ht="37.5">
      <c r="A79" s="1149"/>
      <c r="B79" s="1135"/>
      <c r="C79" s="442" t="s">
        <v>331</v>
      </c>
      <c r="D79" s="444"/>
      <c r="E79" s="443">
        <f>SUM(แผนงานบริหารทั่วไป!H1098,แผนงานบริหารทั่วไป!H569)</f>
        <v>170000</v>
      </c>
      <c r="F79" s="444"/>
      <c r="G79" s="444"/>
      <c r="H79" s="443">
        <f>SUM(แผนงานสาธารณสุข!H329)</f>
        <v>150000</v>
      </c>
      <c r="I79" s="444"/>
      <c r="J79" s="443">
        <f>SUM(แผนงานเคหะและชุมชน!H299)</f>
        <v>100000</v>
      </c>
      <c r="K79" s="444"/>
      <c r="L79" s="444"/>
      <c r="M79" s="444"/>
      <c r="N79" s="444"/>
      <c r="O79" s="443">
        <f t="shared" si="2"/>
        <v>420000</v>
      </c>
    </row>
    <row r="80" spans="1:16" ht="37.5">
      <c r="A80" s="1149"/>
      <c r="B80" s="1135"/>
      <c r="C80" s="442" t="s">
        <v>332</v>
      </c>
      <c r="D80" s="444"/>
      <c r="E80" s="443">
        <f>SUM(แผนงานบริหารทั่วไป!H588)</f>
        <v>5000</v>
      </c>
      <c r="F80" s="444"/>
      <c r="G80" s="444"/>
      <c r="H80" s="443">
        <f>SUM(แผนงานสาธารณสุข!H362)</f>
        <v>5000</v>
      </c>
      <c r="I80" s="444"/>
      <c r="J80" s="443">
        <f>SUM(แผนงานเคหะและชุมชน!H320)</f>
        <v>5000</v>
      </c>
      <c r="K80" s="444"/>
      <c r="L80" s="444"/>
      <c r="M80" s="444"/>
      <c r="N80" s="444"/>
      <c r="O80" s="443">
        <f t="shared" si="2"/>
        <v>15000</v>
      </c>
    </row>
    <row r="81" spans="1:16" s="463" customFormat="1" ht="37.5">
      <c r="A81" s="1149"/>
      <c r="B81" s="1135"/>
      <c r="C81" s="442" t="s">
        <v>333</v>
      </c>
      <c r="D81" s="444"/>
      <c r="E81" s="444"/>
      <c r="F81" s="443">
        <f>SUM(แผนงานรักษาความสงบภายใน!H176)</f>
        <v>70000</v>
      </c>
      <c r="G81" s="443">
        <v>0</v>
      </c>
      <c r="H81" s="443">
        <f>SUM(แผนงานสาธารณสุข!H382)</f>
        <v>30000</v>
      </c>
      <c r="I81" s="444"/>
      <c r="J81" s="443">
        <f>SUM(แผนงานเคหะและชุมชน!H340)</f>
        <v>5000</v>
      </c>
      <c r="K81" s="444"/>
      <c r="L81" s="444"/>
      <c r="M81" s="444"/>
      <c r="N81" s="444"/>
      <c r="O81" s="443">
        <f t="shared" si="2"/>
        <v>105000</v>
      </c>
    </row>
    <row r="82" spans="1:16">
      <c r="A82" s="1149"/>
      <c r="B82" s="1135"/>
      <c r="C82" s="451" t="s">
        <v>334</v>
      </c>
      <c r="D82" s="452"/>
      <c r="E82" s="452"/>
      <c r="F82" s="452"/>
      <c r="G82" s="452"/>
      <c r="H82" s="452"/>
      <c r="I82" s="452"/>
      <c r="J82" s="452"/>
      <c r="K82" s="452"/>
      <c r="L82" s="447"/>
      <c r="M82" s="452"/>
      <c r="N82" s="452"/>
      <c r="O82" s="447">
        <f t="shared" si="2"/>
        <v>0</v>
      </c>
    </row>
    <row r="83" spans="1:16" ht="21.75" customHeight="1">
      <c r="A83" s="1149"/>
      <c r="B83" s="1135"/>
      <c r="C83" s="453" t="s">
        <v>335</v>
      </c>
      <c r="D83" s="441"/>
      <c r="E83" s="443">
        <f>SUM(แผนงานบริหารทั่วไป!H1116,แผนงานบริหารทั่วไป!H608)</f>
        <v>159400</v>
      </c>
      <c r="F83" s="444"/>
      <c r="G83" s="443">
        <f>SUM(แผนงานการศึกษา!H343)</f>
        <v>10000</v>
      </c>
      <c r="H83" s="443">
        <f>SUM(แผนงานสาธารณสุข!H394)</f>
        <v>50000</v>
      </c>
      <c r="I83" s="444"/>
      <c r="J83" s="443">
        <f>SUM(แผนงานเคหะและชุมชน!H354)</f>
        <v>40000</v>
      </c>
      <c r="K83" s="444"/>
      <c r="L83" s="444"/>
      <c r="M83" s="444"/>
      <c r="N83" s="444"/>
      <c r="O83" s="443">
        <f t="shared" si="2"/>
        <v>259400</v>
      </c>
    </row>
    <row r="84" spans="1:16" s="849" customFormat="1" ht="36.75" customHeight="1">
      <c r="A84" s="1138" t="s">
        <v>92</v>
      </c>
      <c r="B84" s="1139"/>
      <c r="C84" s="1140"/>
      <c r="D84" s="1141" t="s">
        <v>10</v>
      </c>
      <c r="E84" s="1137" t="s">
        <v>114</v>
      </c>
      <c r="F84" s="1137" t="s">
        <v>111</v>
      </c>
      <c r="G84" s="1137" t="s">
        <v>66</v>
      </c>
      <c r="H84" s="1137" t="s">
        <v>62</v>
      </c>
      <c r="I84" s="1137" t="s">
        <v>65</v>
      </c>
      <c r="J84" s="1137" t="s">
        <v>61</v>
      </c>
      <c r="K84" s="1137" t="s">
        <v>64</v>
      </c>
      <c r="L84" s="1137" t="s">
        <v>87</v>
      </c>
      <c r="M84" s="1137" t="s">
        <v>69</v>
      </c>
      <c r="N84" s="1137" t="s">
        <v>321</v>
      </c>
      <c r="O84" s="1143" t="s">
        <v>1</v>
      </c>
    </row>
    <row r="85" spans="1:16" s="849" customFormat="1" ht="59.25" customHeight="1">
      <c r="A85" s="1145" t="s">
        <v>320</v>
      </c>
      <c r="B85" s="1146"/>
      <c r="C85" s="1147"/>
      <c r="D85" s="1142"/>
      <c r="E85" s="1137"/>
      <c r="F85" s="1137"/>
      <c r="G85" s="1137"/>
      <c r="H85" s="1137"/>
      <c r="I85" s="1137"/>
      <c r="J85" s="1137"/>
      <c r="K85" s="1137"/>
      <c r="L85" s="1137"/>
      <c r="M85" s="1137"/>
      <c r="N85" s="1137"/>
      <c r="O85" s="1144"/>
    </row>
    <row r="86" spans="1:16">
      <c r="A86" s="1148" t="s">
        <v>132</v>
      </c>
      <c r="B86" s="1134" t="s">
        <v>20</v>
      </c>
      <c r="C86" s="442" t="s">
        <v>336</v>
      </c>
      <c r="D86" s="441"/>
      <c r="E86" s="441"/>
      <c r="F86" s="441"/>
      <c r="G86" s="440">
        <v>0</v>
      </c>
      <c r="H86" s="441"/>
      <c r="I86" s="441"/>
      <c r="J86" s="441"/>
      <c r="K86" s="441"/>
      <c r="L86" s="441"/>
      <c r="M86" s="441"/>
      <c r="N86" s="441"/>
      <c r="O86" s="440">
        <f t="shared" si="2"/>
        <v>0</v>
      </c>
    </row>
    <row r="87" spans="1:16">
      <c r="A87" s="1149"/>
      <c r="B87" s="1135"/>
      <c r="C87" s="442" t="s">
        <v>337</v>
      </c>
      <c r="D87" s="441"/>
      <c r="E87" s="441"/>
      <c r="F87" s="440">
        <f>SUM(แผนงานรักษาความสงบภายใน!H191)</f>
        <v>100000</v>
      </c>
      <c r="G87" s="441"/>
      <c r="H87" s="441"/>
      <c r="I87" s="441"/>
      <c r="J87" s="441"/>
      <c r="K87" s="441"/>
      <c r="L87" s="441"/>
      <c r="M87" s="441"/>
      <c r="N87" s="441"/>
      <c r="O87" s="440">
        <f t="shared" si="2"/>
        <v>100000</v>
      </c>
    </row>
    <row r="88" spans="1:16">
      <c r="A88" s="1149"/>
      <c r="B88" s="1135"/>
      <c r="C88" s="442" t="s">
        <v>354</v>
      </c>
      <c r="D88" s="441"/>
      <c r="E88" s="441"/>
      <c r="F88" s="441"/>
      <c r="G88" s="441"/>
      <c r="H88" s="441"/>
      <c r="I88" s="441"/>
      <c r="J88" s="440">
        <f>SUM(แผนงานเคหะและชุมชน!H382)</f>
        <v>5000</v>
      </c>
      <c r="K88" s="441"/>
      <c r="L88" s="441"/>
      <c r="M88" s="441"/>
      <c r="N88" s="441"/>
      <c r="O88" s="440">
        <f t="shared" si="2"/>
        <v>5000</v>
      </c>
    </row>
    <row r="89" spans="1:16" ht="56.25">
      <c r="A89" s="1149"/>
      <c r="B89" s="1135"/>
      <c r="C89" s="442" t="s">
        <v>356</v>
      </c>
      <c r="D89" s="441"/>
      <c r="E89" s="441"/>
      <c r="F89" s="441"/>
      <c r="G89" s="441"/>
      <c r="H89" s="443">
        <f>SUM(แผนงานสาธารณสุข!H347)</f>
        <v>20000</v>
      </c>
      <c r="I89" s="441"/>
      <c r="J89" s="440"/>
      <c r="K89" s="441"/>
      <c r="L89" s="441"/>
      <c r="M89" s="441"/>
      <c r="N89" s="441"/>
      <c r="O89" s="443">
        <f t="shared" si="2"/>
        <v>20000</v>
      </c>
    </row>
    <row r="90" spans="1:16">
      <c r="A90" s="1149"/>
      <c r="B90" s="1136"/>
      <c r="C90" s="442" t="s">
        <v>357</v>
      </c>
      <c r="D90" s="441"/>
      <c r="E90" s="440">
        <f>SUM(แผนงานบริหารทั่วไป!H638)</f>
        <v>10000</v>
      </c>
      <c r="F90" s="441"/>
      <c r="G90" s="440">
        <f>SUM(แผนงานการศึกษา!H420)</f>
        <v>5000</v>
      </c>
      <c r="H90" s="440">
        <f>SUM(แผนงานสาธารณสุข!H423)</f>
        <v>50000</v>
      </c>
      <c r="I90" s="441"/>
      <c r="J90" s="440"/>
      <c r="K90" s="441"/>
      <c r="L90" s="441"/>
      <c r="M90" s="441"/>
      <c r="N90" s="441"/>
      <c r="O90" s="440">
        <f t="shared" si="2"/>
        <v>65000</v>
      </c>
      <c r="P90" s="460">
        <f>SUM(O72:O90)</f>
        <v>2760640</v>
      </c>
    </row>
    <row r="91" spans="1:16">
      <c r="A91" s="1149"/>
      <c r="B91" s="1134" t="s">
        <v>21</v>
      </c>
      <c r="C91" s="442" t="s">
        <v>338</v>
      </c>
      <c r="D91" s="441"/>
      <c r="E91" s="440">
        <f>SUM(แผนงานบริหารทั่วไป!H659,แผนงานบริหารทั่วไป!H1147)</f>
        <v>493000</v>
      </c>
      <c r="F91" s="441"/>
      <c r="G91" s="440">
        <f>SUM(แผนงานการศึกษา!H468)</f>
        <v>48000</v>
      </c>
      <c r="H91" s="441"/>
      <c r="I91" s="441"/>
      <c r="J91" s="441"/>
      <c r="K91" s="441"/>
      <c r="L91" s="441"/>
      <c r="M91" s="441"/>
      <c r="N91" s="441"/>
      <c r="O91" s="440">
        <f t="shared" si="2"/>
        <v>541000</v>
      </c>
    </row>
    <row r="92" spans="1:16" ht="37.5">
      <c r="A92" s="1149"/>
      <c r="B92" s="1135"/>
      <c r="C92" s="442" t="s">
        <v>339</v>
      </c>
      <c r="D92" s="441"/>
      <c r="E92" s="443">
        <f>SUM(แผนงานบริหารทั่วไป!H1156,แผนงานบริหารทั่วไป!H669)</f>
        <v>150000</v>
      </c>
      <c r="F92" s="441"/>
      <c r="G92" s="443">
        <f>SUM(แผนงานการศึกษา!H478)</f>
        <v>15000</v>
      </c>
      <c r="H92" s="441"/>
      <c r="I92" s="441"/>
      <c r="J92" s="441"/>
      <c r="K92" s="441"/>
      <c r="L92" s="441"/>
      <c r="M92" s="441"/>
      <c r="N92" s="441"/>
      <c r="O92" s="443">
        <f t="shared" si="2"/>
        <v>165000</v>
      </c>
    </row>
    <row r="93" spans="1:16">
      <c r="A93" s="1149"/>
      <c r="B93" s="1135"/>
      <c r="C93" s="442" t="s">
        <v>340</v>
      </c>
      <c r="D93" s="444"/>
      <c r="E93" s="443">
        <f>SUM(แผนงานบริหารทั่วไป!H679)</f>
        <v>30000</v>
      </c>
      <c r="F93" s="444"/>
      <c r="G93" s="443">
        <f>SUM(แผนงานการศึกษา!H489)</f>
        <v>6000</v>
      </c>
      <c r="H93" s="444"/>
      <c r="I93" s="444"/>
      <c r="J93" s="444"/>
      <c r="K93" s="444"/>
      <c r="L93" s="444"/>
      <c r="M93" s="444"/>
      <c r="N93" s="444"/>
      <c r="O93" s="443">
        <f t="shared" si="2"/>
        <v>36000</v>
      </c>
    </row>
    <row r="94" spans="1:16" ht="26.25" customHeight="1">
      <c r="A94" s="1149"/>
      <c r="B94" s="1135"/>
      <c r="C94" s="442" t="s">
        <v>341</v>
      </c>
      <c r="D94" s="444"/>
      <c r="E94" s="443">
        <f>SUM(แผนงานบริหารทั่วไป!H686)</f>
        <v>20000</v>
      </c>
      <c r="F94" s="444"/>
      <c r="G94" s="443"/>
      <c r="H94" s="444"/>
      <c r="I94" s="444"/>
      <c r="J94" s="444"/>
      <c r="K94" s="444"/>
      <c r="L94" s="444"/>
      <c r="M94" s="444"/>
      <c r="N94" s="444"/>
      <c r="O94" s="443">
        <f t="shared" si="2"/>
        <v>20000</v>
      </c>
    </row>
    <row r="95" spans="1:16" ht="37.5">
      <c r="A95" s="1150"/>
      <c r="B95" s="1136"/>
      <c r="C95" s="442" t="s">
        <v>342</v>
      </c>
      <c r="D95" s="441"/>
      <c r="E95" s="443">
        <f>SUM(แผนงานบริหารทั่วไป!H692)</f>
        <v>52000</v>
      </c>
      <c r="F95" s="441"/>
      <c r="G95" s="443">
        <f>SUM(แผนงานการศึกษา!H496)</f>
        <v>19200</v>
      </c>
      <c r="H95" s="441"/>
      <c r="I95" s="441"/>
      <c r="J95" s="441"/>
      <c r="K95" s="441"/>
      <c r="L95" s="441"/>
      <c r="M95" s="441"/>
      <c r="N95" s="441"/>
      <c r="O95" s="443">
        <f t="shared" si="2"/>
        <v>71200</v>
      </c>
      <c r="P95" s="460">
        <f>SUM(O91:O95)</f>
        <v>833200</v>
      </c>
    </row>
    <row r="96" spans="1:16">
      <c r="A96" s="489"/>
      <c r="B96" s="470"/>
      <c r="C96" s="472"/>
      <c r="D96" s="474"/>
      <c r="E96" s="473"/>
      <c r="F96" s="474"/>
      <c r="G96" s="474"/>
      <c r="H96" s="474"/>
      <c r="I96" s="474"/>
      <c r="J96" s="474"/>
      <c r="K96" s="474"/>
      <c r="L96" s="474"/>
      <c r="M96" s="474"/>
      <c r="N96" s="474"/>
      <c r="O96" s="473"/>
      <c r="P96" s="460"/>
    </row>
    <row r="97" spans="1:23">
      <c r="A97" s="482"/>
      <c r="B97" s="475"/>
      <c r="C97" s="477"/>
      <c r="D97" s="479"/>
      <c r="E97" s="478"/>
      <c r="F97" s="479"/>
      <c r="G97" s="479"/>
      <c r="H97" s="479"/>
      <c r="I97" s="479"/>
      <c r="J97" s="479"/>
      <c r="K97" s="479"/>
      <c r="L97" s="479"/>
      <c r="M97" s="479"/>
      <c r="N97" s="479"/>
      <c r="O97" s="478"/>
      <c r="P97" s="460"/>
    </row>
    <row r="98" spans="1:23">
      <c r="A98" s="482"/>
      <c r="B98" s="475"/>
      <c r="C98" s="477"/>
      <c r="D98" s="479"/>
      <c r="E98" s="478"/>
      <c r="F98" s="479"/>
      <c r="G98" s="479"/>
      <c r="H98" s="479"/>
      <c r="I98" s="479"/>
      <c r="J98" s="479"/>
      <c r="K98" s="479"/>
      <c r="L98" s="479"/>
      <c r="M98" s="479"/>
      <c r="N98" s="479"/>
      <c r="O98" s="478"/>
      <c r="P98" s="460"/>
    </row>
    <row r="99" spans="1:23">
      <c r="A99" s="482"/>
      <c r="B99" s="475"/>
      <c r="C99" s="477"/>
      <c r="D99" s="479"/>
      <c r="E99" s="478"/>
      <c r="F99" s="479"/>
      <c r="G99" s="479"/>
      <c r="H99" s="479"/>
      <c r="I99" s="479"/>
      <c r="J99" s="479"/>
      <c r="K99" s="479"/>
      <c r="L99" s="479"/>
      <c r="M99" s="479"/>
      <c r="N99" s="479"/>
      <c r="O99" s="478"/>
      <c r="P99" s="460"/>
    </row>
    <row r="100" spans="1:23">
      <c r="A100" s="482"/>
      <c r="B100" s="475"/>
      <c r="C100" s="477"/>
      <c r="D100" s="479"/>
      <c r="E100" s="478"/>
      <c r="F100" s="479"/>
      <c r="G100" s="479"/>
      <c r="H100" s="479"/>
      <c r="I100" s="479"/>
      <c r="J100" s="479"/>
      <c r="K100" s="479"/>
      <c r="L100" s="479"/>
      <c r="M100" s="479"/>
      <c r="N100" s="479"/>
      <c r="O100" s="478"/>
      <c r="P100" s="460"/>
    </row>
    <row r="101" spans="1:23">
      <c r="A101" s="482"/>
      <c r="B101" s="475"/>
      <c r="C101" s="477"/>
      <c r="D101" s="479"/>
      <c r="E101" s="478"/>
      <c r="F101" s="479"/>
      <c r="G101" s="479"/>
      <c r="H101" s="479"/>
      <c r="I101" s="479"/>
      <c r="J101" s="479"/>
      <c r="K101" s="479"/>
      <c r="L101" s="479"/>
      <c r="M101" s="479"/>
      <c r="N101" s="479"/>
      <c r="O101" s="478"/>
      <c r="P101" s="460"/>
    </row>
    <row r="102" spans="1:23" s="849" customFormat="1">
      <c r="A102" s="1138" t="s">
        <v>92</v>
      </c>
      <c r="B102" s="1139"/>
      <c r="C102" s="1140"/>
      <c r="D102" s="1141" t="s">
        <v>10</v>
      </c>
      <c r="E102" s="1137" t="s">
        <v>114</v>
      </c>
      <c r="F102" s="1137" t="s">
        <v>111</v>
      </c>
      <c r="G102" s="1137" t="s">
        <v>66</v>
      </c>
      <c r="H102" s="1137" t="s">
        <v>62</v>
      </c>
      <c r="I102" s="1137" t="s">
        <v>65</v>
      </c>
      <c r="J102" s="1137" t="s">
        <v>61</v>
      </c>
      <c r="K102" s="1137" t="s">
        <v>64</v>
      </c>
      <c r="L102" s="1137" t="s">
        <v>87</v>
      </c>
      <c r="M102" s="1137" t="s">
        <v>69</v>
      </c>
      <c r="N102" s="1137" t="s">
        <v>321</v>
      </c>
      <c r="O102" s="1143" t="s">
        <v>1</v>
      </c>
      <c r="P102" s="848"/>
    </row>
    <row r="103" spans="1:23" s="849" customFormat="1" ht="80.25" customHeight="1">
      <c r="A103" s="1145" t="s">
        <v>320</v>
      </c>
      <c r="B103" s="1146"/>
      <c r="C103" s="1147"/>
      <c r="D103" s="1142"/>
      <c r="E103" s="1137"/>
      <c r="F103" s="1137"/>
      <c r="G103" s="1137"/>
      <c r="H103" s="1137"/>
      <c r="I103" s="1137"/>
      <c r="J103" s="1137"/>
      <c r="K103" s="1137"/>
      <c r="L103" s="1137"/>
      <c r="M103" s="1137"/>
      <c r="N103" s="1137"/>
      <c r="O103" s="1144"/>
      <c r="P103" s="848"/>
    </row>
    <row r="104" spans="1:23">
      <c r="A104" s="1134" t="s">
        <v>77</v>
      </c>
      <c r="B104" s="454" t="s">
        <v>0</v>
      </c>
      <c r="C104" s="439"/>
      <c r="D104" s="441"/>
      <c r="E104" s="441"/>
      <c r="F104" s="441"/>
      <c r="G104" s="441"/>
      <c r="H104" s="441"/>
      <c r="I104" s="441"/>
      <c r="J104" s="441"/>
      <c r="K104" s="441"/>
      <c r="L104" s="441"/>
      <c r="M104" s="441"/>
      <c r="N104" s="441"/>
      <c r="O104" s="440">
        <f t="shared" si="2"/>
        <v>0</v>
      </c>
    </row>
    <row r="105" spans="1:23">
      <c r="A105" s="1135"/>
      <c r="B105" s="439" t="s">
        <v>343</v>
      </c>
      <c r="C105" s="439"/>
      <c r="D105" s="441"/>
      <c r="E105" s="440">
        <f>SUM(แผนงานบริหารทั่วไป!H1168,แผนงานบริหารทั่วไป!H703)</f>
        <v>68900</v>
      </c>
      <c r="F105" s="440">
        <v>0</v>
      </c>
      <c r="G105" s="440">
        <f>SUM(แผนงานการศึกษา!H508)</f>
        <v>95200</v>
      </c>
      <c r="H105" s="440">
        <f>SUM(แผนงานสาธารณสุข!H622)</f>
        <v>35500</v>
      </c>
      <c r="I105" s="441"/>
      <c r="J105" s="440"/>
      <c r="K105" s="441"/>
      <c r="L105" s="440"/>
      <c r="M105" s="441"/>
      <c r="N105" s="441"/>
      <c r="O105" s="440">
        <f t="shared" si="2"/>
        <v>199600</v>
      </c>
    </row>
    <row r="106" spans="1:23">
      <c r="A106" s="1135"/>
      <c r="B106" s="439" t="s">
        <v>344</v>
      </c>
      <c r="C106" s="439"/>
      <c r="D106" s="441"/>
      <c r="E106" s="441"/>
      <c r="F106" s="441"/>
      <c r="G106" s="441"/>
      <c r="H106" s="441"/>
      <c r="I106" s="441"/>
      <c r="J106" s="441"/>
      <c r="K106" s="441"/>
      <c r="L106" s="441"/>
      <c r="M106" s="441"/>
      <c r="N106" s="441"/>
      <c r="O106" s="440">
        <f t="shared" si="2"/>
        <v>0</v>
      </c>
    </row>
    <row r="107" spans="1:23" ht="37.5">
      <c r="A107" s="1135"/>
      <c r="B107" s="442" t="s">
        <v>345</v>
      </c>
      <c r="C107" s="439"/>
      <c r="D107" s="441"/>
      <c r="E107" s="443">
        <v>0</v>
      </c>
      <c r="F107" s="441"/>
      <c r="G107" s="441"/>
      <c r="H107" s="443"/>
      <c r="I107" s="444"/>
      <c r="J107" s="443"/>
      <c r="K107" s="444"/>
      <c r="L107" s="444"/>
      <c r="M107" s="444"/>
      <c r="N107" s="444"/>
      <c r="O107" s="443">
        <f t="shared" si="2"/>
        <v>0</v>
      </c>
    </row>
    <row r="108" spans="1:23">
      <c r="A108" s="1135"/>
      <c r="B108" s="439" t="s">
        <v>346</v>
      </c>
      <c r="C108" s="439"/>
      <c r="D108" s="441"/>
      <c r="E108" s="441"/>
      <c r="F108" s="441">
        <f>SUM(แผนงานรักษาความสงบภายใน!H220)</f>
        <v>13400</v>
      </c>
      <c r="G108" s="441"/>
      <c r="H108" s="440">
        <v>0</v>
      </c>
      <c r="I108" s="441"/>
      <c r="J108" s="441"/>
      <c r="K108" s="441"/>
      <c r="L108" s="441"/>
      <c r="M108" s="440"/>
      <c r="N108" s="455"/>
      <c r="O108" s="440">
        <f t="shared" si="2"/>
        <v>13400</v>
      </c>
    </row>
    <row r="109" spans="1:23">
      <c r="A109" s="1135"/>
      <c r="B109" s="439" t="s">
        <v>347</v>
      </c>
      <c r="C109" s="439"/>
      <c r="D109" s="441"/>
      <c r="E109" s="441"/>
      <c r="F109" s="441"/>
      <c r="G109" s="441"/>
      <c r="H109" s="441"/>
      <c r="I109" s="441"/>
      <c r="J109" s="441"/>
      <c r="K109" s="441"/>
      <c r="L109" s="441"/>
      <c r="M109" s="441"/>
      <c r="N109" s="441"/>
      <c r="O109" s="440">
        <f t="shared" si="2"/>
        <v>0</v>
      </c>
    </row>
    <row r="110" spans="1:23" ht="37.5">
      <c r="A110" s="1135"/>
      <c r="B110" s="442" t="s">
        <v>348</v>
      </c>
      <c r="C110" s="439"/>
      <c r="D110" s="441"/>
      <c r="E110" s="443"/>
      <c r="F110" s="443"/>
      <c r="G110" s="440"/>
      <c r="H110" s="441"/>
      <c r="I110" s="441"/>
      <c r="J110" s="713">
        <f>SUM(แผนงานเคหะและชุมชน!H419)</f>
        <v>0</v>
      </c>
      <c r="K110" s="441"/>
      <c r="L110" s="441"/>
      <c r="M110" s="441"/>
      <c r="N110" s="441"/>
      <c r="O110" s="440">
        <f t="shared" si="2"/>
        <v>0</v>
      </c>
    </row>
    <row r="111" spans="1:23" ht="37.5">
      <c r="A111" s="1135"/>
      <c r="B111" s="442" t="s">
        <v>349</v>
      </c>
      <c r="C111" s="439"/>
      <c r="D111" s="441"/>
      <c r="E111" s="443"/>
      <c r="F111" s="443"/>
      <c r="G111" s="440"/>
      <c r="H111" s="443">
        <f>SUM(แผนงานสาธารณสุข!H612)</f>
        <v>27700</v>
      </c>
      <c r="I111" s="441"/>
      <c r="J111" s="440">
        <v>0</v>
      </c>
      <c r="K111" s="441"/>
      <c r="L111" s="441"/>
      <c r="M111" s="441"/>
      <c r="N111" s="441"/>
      <c r="O111" s="440">
        <f t="shared" si="2"/>
        <v>27700</v>
      </c>
    </row>
    <row r="112" spans="1:23" s="463" customFormat="1" ht="37.5">
      <c r="A112" s="1135"/>
      <c r="B112" s="445" t="s">
        <v>350</v>
      </c>
      <c r="C112" s="439"/>
      <c r="D112" s="441"/>
      <c r="E112" s="443"/>
      <c r="F112" s="440"/>
      <c r="G112" s="443"/>
      <c r="H112" s="443"/>
      <c r="I112" s="441"/>
      <c r="J112" s="441"/>
      <c r="K112" s="444"/>
      <c r="L112" s="444"/>
      <c r="M112" s="444"/>
      <c r="N112" s="444"/>
      <c r="O112" s="443">
        <f t="shared" si="2"/>
        <v>0</v>
      </c>
      <c r="P112" s="464"/>
      <c r="Q112" s="465"/>
      <c r="R112" s="465"/>
      <c r="S112" s="465"/>
      <c r="T112" s="465"/>
      <c r="U112" s="465"/>
      <c r="V112" s="465"/>
      <c r="W112" s="465"/>
    </row>
    <row r="113" spans="1:23">
      <c r="A113" s="1135"/>
      <c r="B113" s="456" t="s">
        <v>351</v>
      </c>
      <c r="C113" s="456"/>
      <c r="D113" s="452"/>
      <c r="E113" s="447">
        <f>SUM(แผนงานบริหารทั่วไป!H729,แผนงานบริหารทั่วไป!H1173)</f>
        <v>31500</v>
      </c>
      <c r="F113" s="447">
        <v>0</v>
      </c>
      <c r="G113" s="447"/>
      <c r="H113" s="447">
        <f>SUM(แผนงานสาธารณสุข!H644)</f>
        <v>23500</v>
      </c>
      <c r="I113" s="452"/>
      <c r="J113" s="715"/>
      <c r="K113" s="452"/>
      <c r="L113" s="452"/>
      <c r="M113" s="452"/>
      <c r="N113" s="452"/>
      <c r="O113" s="447">
        <f t="shared" si="2"/>
        <v>55000</v>
      </c>
      <c r="P113" s="464"/>
      <c r="Q113" s="465"/>
      <c r="R113" s="465"/>
      <c r="S113" s="465"/>
      <c r="T113" s="465"/>
      <c r="U113" s="465"/>
      <c r="V113" s="465"/>
      <c r="W113" s="465"/>
    </row>
    <row r="114" spans="1:23">
      <c r="A114" s="1135"/>
      <c r="B114" s="657" t="s">
        <v>2081</v>
      </c>
      <c r="C114" s="456"/>
      <c r="D114" s="452"/>
      <c r="E114" s="447"/>
      <c r="F114" s="448">
        <v>0</v>
      </c>
      <c r="G114" s="452"/>
      <c r="H114" s="447"/>
      <c r="I114" s="452"/>
      <c r="J114" s="447">
        <f>SUM(แผนงานเคหะและชุมชน!H404)</f>
        <v>37000</v>
      </c>
      <c r="K114" s="452"/>
      <c r="L114" s="452"/>
      <c r="M114" s="452"/>
      <c r="N114" s="452"/>
      <c r="O114" s="448">
        <f t="shared" si="2"/>
        <v>37000</v>
      </c>
      <c r="P114" s="465"/>
      <c r="Q114" s="465"/>
      <c r="R114" s="465"/>
      <c r="S114" s="465"/>
      <c r="T114" s="465"/>
      <c r="U114" s="465"/>
      <c r="V114" s="465"/>
      <c r="W114" s="465"/>
    </row>
    <row r="115" spans="1:23">
      <c r="A115" s="1135"/>
      <c r="B115" s="439" t="s">
        <v>768</v>
      </c>
      <c r="C115" s="439"/>
      <c r="D115" s="441"/>
      <c r="E115" s="440">
        <v>0</v>
      </c>
      <c r="F115" s="440">
        <v>0</v>
      </c>
      <c r="G115" s="440"/>
      <c r="H115" s="441"/>
      <c r="I115" s="441"/>
      <c r="J115" s="441"/>
      <c r="K115" s="441"/>
      <c r="L115" s="441"/>
      <c r="M115" s="441"/>
      <c r="N115" s="441"/>
      <c r="O115" s="440">
        <f t="shared" si="2"/>
        <v>0</v>
      </c>
      <c r="P115" s="460">
        <f>SUM(O105:O115)</f>
        <v>332700</v>
      </c>
    </row>
    <row r="116" spans="1:23">
      <c r="A116" s="1136"/>
      <c r="B116" s="454" t="s">
        <v>23</v>
      </c>
      <c r="C116" s="439"/>
      <c r="D116" s="441"/>
      <c r="E116" s="440"/>
      <c r="F116" s="440"/>
      <c r="G116" s="440">
        <f>SUM(แผนงานการศึกษา!H529)</f>
        <v>346380</v>
      </c>
      <c r="H116" s="714"/>
      <c r="I116" s="441"/>
      <c r="J116" s="440">
        <f>SUM(แผนงานเคหะและชุมชน!H438)</f>
        <v>352000</v>
      </c>
      <c r="K116" s="441"/>
      <c r="L116" s="441"/>
      <c r="M116" s="441"/>
      <c r="N116" s="441"/>
      <c r="O116" s="440">
        <f t="shared" si="2"/>
        <v>698380</v>
      </c>
      <c r="P116" s="460">
        <f>SUM(O116)</f>
        <v>698380</v>
      </c>
    </row>
    <row r="117" spans="1:23">
      <c r="A117" s="470"/>
      <c r="B117" s="555"/>
      <c r="C117" s="556"/>
      <c r="D117" s="474"/>
      <c r="E117" s="474"/>
      <c r="F117" s="474"/>
      <c r="G117" s="484"/>
      <c r="H117" s="474"/>
      <c r="I117" s="474"/>
      <c r="J117" s="484"/>
      <c r="K117" s="474"/>
      <c r="L117" s="474"/>
      <c r="M117" s="474"/>
      <c r="N117" s="474"/>
      <c r="O117" s="484"/>
      <c r="P117" s="460"/>
    </row>
    <row r="118" spans="1:23">
      <c r="A118" s="475"/>
      <c r="B118" s="557"/>
      <c r="C118" s="465"/>
      <c r="D118" s="479"/>
      <c r="E118" s="479"/>
      <c r="F118" s="479"/>
      <c r="G118" s="483"/>
      <c r="H118" s="479"/>
      <c r="I118" s="479"/>
      <c r="J118" s="483"/>
      <c r="K118" s="479"/>
      <c r="L118" s="479"/>
      <c r="M118" s="479"/>
      <c r="N118" s="479"/>
      <c r="O118" s="483"/>
      <c r="P118" s="460"/>
    </row>
    <row r="119" spans="1:23">
      <c r="A119" s="475"/>
      <c r="B119" s="557"/>
      <c r="C119" s="465"/>
      <c r="D119" s="479"/>
      <c r="E119" s="479"/>
      <c r="F119" s="479"/>
      <c r="G119" s="483"/>
      <c r="H119" s="479"/>
      <c r="I119" s="479"/>
      <c r="J119" s="483"/>
      <c r="K119" s="479"/>
      <c r="L119" s="479"/>
      <c r="M119" s="479"/>
      <c r="N119" s="479"/>
      <c r="O119" s="483"/>
      <c r="P119" s="460"/>
    </row>
    <row r="120" spans="1:23" s="849" customFormat="1">
      <c r="A120" s="1138" t="s">
        <v>92</v>
      </c>
      <c r="B120" s="1139"/>
      <c r="C120" s="1140"/>
      <c r="D120" s="1141" t="s">
        <v>10</v>
      </c>
      <c r="E120" s="1137" t="s">
        <v>114</v>
      </c>
      <c r="F120" s="1137" t="s">
        <v>111</v>
      </c>
      <c r="G120" s="1137" t="s">
        <v>66</v>
      </c>
      <c r="H120" s="1137" t="s">
        <v>62</v>
      </c>
      <c r="I120" s="1137" t="s">
        <v>65</v>
      </c>
      <c r="J120" s="1137" t="s">
        <v>61</v>
      </c>
      <c r="K120" s="1137" t="s">
        <v>64</v>
      </c>
      <c r="L120" s="1137" t="s">
        <v>87</v>
      </c>
      <c r="M120" s="1137" t="s">
        <v>69</v>
      </c>
      <c r="N120" s="1137" t="s">
        <v>321</v>
      </c>
      <c r="O120" s="1143" t="s">
        <v>1</v>
      </c>
      <c r="P120" s="848"/>
    </row>
    <row r="121" spans="1:23" s="849" customFormat="1" ht="75.75" customHeight="1">
      <c r="A121" s="1145" t="s">
        <v>320</v>
      </c>
      <c r="B121" s="1146"/>
      <c r="C121" s="1147"/>
      <c r="D121" s="1142"/>
      <c r="E121" s="1137"/>
      <c r="F121" s="1137"/>
      <c r="G121" s="1137"/>
      <c r="H121" s="1137"/>
      <c r="I121" s="1137"/>
      <c r="J121" s="1137"/>
      <c r="K121" s="1137"/>
      <c r="L121" s="1137"/>
      <c r="M121" s="1137"/>
      <c r="N121" s="1137"/>
      <c r="O121" s="1144"/>
      <c r="P121" s="848"/>
    </row>
    <row r="122" spans="1:23" ht="18.75" customHeight="1">
      <c r="A122" s="1148" t="s">
        <v>52</v>
      </c>
      <c r="B122" s="454" t="s">
        <v>4</v>
      </c>
      <c r="C122" s="439"/>
      <c r="D122" s="441"/>
      <c r="E122" s="441"/>
      <c r="F122" s="441"/>
      <c r="G122" s="441"/>
      <c r="H122" s="441"/>
      <c r="I122" s="441"/>
      <c r="J122" s="441"/>
      <c r="K122" s="441"/>
      <c r="L122" s="441"/>
      <c r="M122" s="441"/>
      <c r="N122" s="441"/>
      <c r="O122" s="440">
        <f t="shared" si="2"/>
        <v>0</v>
      </c>
      <c r="P122" s="460"/>
    </row>
    <row r="123" spans="1:23" ht="33.75" customHeight="1">
      <c r="A123" s="1149"/>
      <c r="B123" s="442" t="s">
        <v>285</v>
      </c>
      <c r="C123" s="457"/>
      <c r="D123" s="444"/>
      <c r="E123" s="443"/>
      <c r="F123" s="444"/>
      <c r="G123" s="444"/>
      <c r="H123" s="444"/>
      <c r="I123" s="444"/>
      <c r="J123" s="444"/>
      <c r="K123" s="444"/>
      <c r="L123" s="444"/>
      <c r="M123" s="444"/>
      <c r="N123" s="444"/>
      <c r="O123" s="443">
        <f t="shared" si="2"/>
        <v>0</v>
      </c>
    </row>
    <row r="124" spans="1:23" ht="37.5">
      <c r="A124" s="1149"/>
      <c r="B124" s="442" t="s">
        <v>352</v>
      </c>
      <c r="C124" s="457"/>
      <c r="D124" s="444"/>
      <c r="E124" s="443"/>
      <c r="F124" s="444"/>
      <c r="G124" s="443">
        <f>SUM(แผนงานการศึกษา!H572)</f>
        <v>1896000</v>
      </c>
      <c r="H124" s="443"/>
      <c r="I124" s="443">
        <f>SUM(แผนงานสังคมสงเคราะห์!H21)</f>
        <v>20000</v>
      </c>
      <c r="J124" s="444"/>
      <c r="K124" s="443">
        <f>SUM(แผนงานสร้างความเข้มแข็งของชุมชน!H98)</f>
        <v>80000</v>
      </c>
      <c r="L124" s="443">
        <f>SUM(แผนงานศาสนาวัฒนธรรมและนันทนาการ!H98)</f>
        <v>70000</v>
      </c>
      <c r="M124" s="444"/>
      <c r="N124" s="444"/>
      <c r="O124" s="443">
        <f t="shared" si="2"/>
        <v>2066000</v>
      </c>
    </row>
    <row r="125" spans="1:23">
      <c r="A125" s="1149"/>
      <c r="B125" s="439" t="s">
        <v>353</v>
      </c>
      <c r="C125" s="439"/>
      <c r="D125" s="441"/>
      <c r="E125" s="441"/>
      <c r="F125" s="441"/>
      <c r="G125" s="441"/>
      <c r="H125" s="440">
        <f>SUM(แผนงานสาธารณสุข!H672)</f>
        <v>110000</v>
      </c>
      <c r="I125" s="441"/>
      <c r="J125" s="441"/>
      <c r="K125" s="440"/>
      <c r="L125" s="440">
        <f>SUM(แผนงานศาสนาวัฒนธรรมและนันทนาการ!H126)</f>
        <v>100000</v>
      </c>
      <c r="M125" s="441"/>
      <c r="N125" s="441"/>
      <c r="O125" s="440">
        <f>SUM(D125:N125)</f>
        <v>210000</v>
      </c>
    </row>
    <row r="126" spans="1:23" ht="36" customHeight="1">
      <c r="A126" s="1150"/>
      <c r="B126" s="442" t="s">
        <v>355</v>
      </c>
      <c r="C126" s="457"/>
      <c r="D126" s="444"/>
      <c r="E126" s="444"/>
      <c r="F126" s="444"/>
      <c r="G126" s="444"/>
      <c r="H126" s="444"/>
      <c r="I126" s="444"/>
      <c r="J126" s="443">
        <f>SUM(แผนงานเคหะและชุมชน!H446)</f>
        <v>300000</v>
      </c>
      <c r="K126" s="443"/>
      <c r="L126" s="444"/>
      <c r="M126" s="441"/>
      <c r="N126" s="441"/>
      <c r="O126" s="443">
        <f t="shared" si="2"/>
        <v>300000</v>
      </c>
      <c r="P126" s="460">
        <f>SUM(O123:O126)</f>
        <v>2576000</v>
      </c>
    </row>
    <row r="127" spans="1:23" s="458" customFormat="1" ht="21.75" customHeight="1" thickBot="1">
      <c r="A127" s="1151" t="s">
        <v>1</v>
      </c>
      <c r="B127" s="1152"/>
      <c r="C127" s="1153"/>
      <c r="D127" s="681">
        <f t="shared" ref="D127:H127" si="3">SUM(D4:D125)</f>
        <v>10597642</v>
      </c>
      <c r="E127" s="681">
        <f t="shared" si="3"/>
        <v>13233378</v>
      </c>
      <c r="F127" s="681">
        <f t="shared" si="3"/>
        <v>1519430</v>
      </c>
      <c r="G127" s="681">
        <f t="shared" si="3"/>
        <v>6214625</v>
      </c>
      <c r="H127" s="681">
        <f t="shared" si="3"/>
        <v>5402450</v>
      </c>
      <c r="I127" s="681">
        <f>SUM(I4:I125)</f>
        <v>90000</v>
      </c>
      <c r="J127" s="681">
        <f>SUM(J4:J126)</f>
        <v>4584735</v>
      </c>
      <c r="K127" s="681">
        <f>SUM(K4:K125)</f>
        <v>215000</v>
      </c>
      <c r="L127" s="681">
        <f>SUM(L4:L125)</f>
        <v>715000</v>
      </c>
      <c r="M127" s="681">
        <f>SUM(M4:M125)</f>
        <v>70000</v>
      </c>
      <c r="N127" s="681">
        <f>SUM(N4:N125)</f>
        <v>50000</v>
      </c>
      <c r="O127" s="681">
        <f>SUM(D127:N127)</f>
        <v>42692260</v>
      </c>
      <c r="P127" s="467">
        <f>SUM(P13,P24,P38,P45,P60,P90,P95,P115,P116,P126)</f>
        <v>42692260</v>
      </c>
    </row>
    <row r="128" spans="1:23" ht="19.5" thickTop="1"/>
    <row r="139" spans="1:2">
      <c r="A139" s="459" t="s">
        <v>34</v>
      </c>
      <c r="B139" s="460">
        <f>SUM(P13)</f>
        <v>10597642</v>
      </c>
    </row>
    <row r="140" spans="1:2">
      <c r="A140" s="459" t="s">
        <v>54</v>
      </c>
      <c r="B140" s="460">
        <f>SUM(P24,P38)</f>
        <v>15324480</v>
      </c>
    </row>
    <row r="141" spans="1:2">
      <c r="A141" s="459" t="s">
        <v>132</v>
      </c>
      <c r="B141" s="460">
        <f>SUM(P45,P60,P90,P95)</f>
        <v>13163058</v>
      </c>
    </row>
    <row r="142" spans="1:2">
      <c r="A142" s="459" t="s">
        <v>77</v>
      </c>
      <c r="B142" s="460">
        <f>SUM(P115:P116)</f>
        <v>1031080</v>
      </c>
    </row>
    <row r="143" spans="1:2">
      <c r="A143" s="459" t="s">
        <v>52</v>
      </c>
      <c r="B143" s="460">
        <f>SUM(P126)</f>
        <v>2576000</v>
      </c>
    </row>
    <row r="144" spans="1:2">
      <c r="A144" s="458" t="s">
        <v>1</v>
      </c>
      <c r="B144" s="468">
        <f>SUM(B139:B143)</f>
        <v>42692260</v>
      </c>
    </row>
    <row r="145" spans="2:2">
      <c r="B145" s="460"/>
    </row>
    <row r="146" spans="2:2">
      <c r="B146" s="460"/>
    </row>
    <row r="147" spans="2:2">
      <c r="B147" s="460"/>
    </row>
    <row r="148" spans="2:2">
      <c r="B148" s="469"/>
    </row>
    <row r="149" spans="2:2">
      <c r="B149" s="469"/>
    </row>
    <row r="150" spans="2:2">
      <c r="B150" s="469"/>
    </row>
    <row r="151" spans="2:2">
      <c r="B151" s="469"/>
    </row>
  </sheetData>
  <mergeCells count="145">
    <mergeCell ref="A127:C127"/>
    <mergeCell ref="N102:N103"/>
    <mergeCell ref="O102:O103"/>
    <mergeCell ref="A103:C103"/>
    <mergeCell ref="I102:I103"/>
    <mergeCell ref="J102:J103"/>
    <mergeCell ref="K102:K103"/>
    <mergeCell ref="L102:L103"/>
    <mergeCell ref="M102:M103"/>
    <mergeCell ref="I120:I121"/>
    <mergeCell ref="M120:M121"/>
    <mergeCell ref="N120:N121"/>
    <mergeCell ref="O120:O121"/>
    <mergeCell ref="A121:C121"/>
    <mergeCell ref="A120:C120"/>
    <mergeCell ref="D120:D121"/>
    <mergeCell ref="E120:E121"/>
    <mergeCell ref="F120:F121"/>
    <mergeCell ref="G120:G121"/>
    <mergeCell ref="H120:H121"/>
    <mergeCell ref="A122:A126"/>
    <mergeCell ref="J84:J85"/>
    <mergeCell ref="J120:J121"/>
    <mergeCell ref="K120:K121"/>
    <mergeCell ref="L120:L121"/>
    <mergeCell ref="A102:C102"/>
    <mergeCell ref="D102:D103"/>
    <mergeCell ref="E102:E103"/>
    <mergeCell ref="F102:F103"/>
    <mergeCell ref="G102:G103"/>
    <mergeCell ref="H102:H103"/>
    <mergeCell ref="B91:B95"/>
    <mergeCell ref="A104:A116"/>
    <mergeCell ref="O70:O71"/>
    <mergeCell ref="K84:K85"/>
    <mergeCell ref="L84:L85"/>
    <mergeCell ref="A72:A83"/>
    <mergeCell ref="B72:B83"/>
    <mergeCell ref="A84:C84"/>
    <mergeCell ref="D84:D85"/>
    <mergeCell ref="E84:E85"/>
    <mergeCell ref="F84:F85"/>
    <mergeCell ref="M84:M85"/>
    <mergeCell ref="N84:N85"/>
    <mergeCell ref="O84:O85"/>
    <mergeCell ref="A85:C85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G84:G85"/>
    <mergeCell ref="H84:H85"/>
    <mergeCell ref="M70:M71"/>
    <mergeCell ref="N70:N71"/>
    <mergeCell ref="B86:B90"/>
    <mergeCell ref="A86:A95"/>
    <mergeCell ref="I84:I85"/>
    <mergeCell ref="K39:K40"/>
    <mergeCell ref="K29:K30"/>
    <mergeCell ref="A56:C56"/>
    <mergeCell ref="A70:C70"/>
    <mergeCell ref="A71:C71"/>
    <mergeCell ref="A40:C40"/>
    <mergeCell ref="A31:A38"/>
    <mergeCell ref="B57:B60"/>
    <mergeCell ref="B41:B45"/>
    <mergeCell ref="N29:N30"/>
    <mergeCell ref="H29:H30"/>
    <mergeCell ref="I29:I30"/>
    <mergeCell ref="J29:J30"/>
    <mergeCell ref="J55:J56"/>
    <mergeCell ref="N55:N56"/>
    <mergeCell ref="B31:B38"/>
    <mergeCell ref="A41:A45"/>
    <mergeCell ref="M29:M30"/>
    <mergeCell ref="E39:E40"/>
    <mergeCell ref="B20:B24"/>
    <mergeCell ref="I39:I40"/>
    <mergeCell ref="D39:D40"/>
    <mergeCell ref="K55:K56"/>
    <mergeCell ref="L55:L56"/>
    <mergeCell ref="A20:A24"/>
    <mergeCell ref="A29:C29"/>
    <mergeCell ref="D29:D30"/>
    <mergeCell ref="E29:E30"/>
    <mergeCell ref="E55:E56"/>
    <mergeCell ref="F55:F56"/>
    <mergeCell ref="G55:G56"/>
    <mergeCell ref="H55:H56"/>
    <mergeCell ref="D55:D56"/>
    <mergeCell ref="I55:I56"/>
    <mergeCell ref="A55:C55"/>
    <mergeCell ref="F39:F40"/>
    <mergeCell ref="G39:G40"/>
    <mergeCell ref="H39:H40"/>
    <mergeCell ref="J39:J40"/>
    <mergeCell ref="O2:O3"/>
    <mergeCell ref="A3:C3"/>
    <mergeCell ref="A2:C2"/>
    <mergeCell ref="L2:L3"/>
    <mergeCell ref="M2:M3"/>
    <mergeCell ref="D2:D3"/>
    <mergeCell ref="E2:E3"/>
    <mergeCell ref="I18:I19"/>
    <mergeCell ref="J18:J19"/>
    <mergeCell ref="L18:L19"/>
    <mergeCell ref="M18:M19"/>
    <mergeCell ref="N18:N19"/>
    <mergeCell ref="O18:O19"/>
    <mergeCell ref="A19:C19"/>
    <mergeCell ref="E18:E19"/>
    <mergeCell ref="F18:F19"/>
    <mergeCell ref="G18:G19"/>
    <mergeCell ref="H18:H19"/>
    <mergeCell ref="O29:O30"/>
    <mergeCell ref="L39:L40"/>
    <mergeCell ref="M39:M40"/>
    <mergeCell ref="N39:N40"/>
    <mergeCell ref="O39:O40"/>
    <mergeCell ref="L29:L30"/>
    <mergeCell ref="A30:C30"/>
    <mergeCell ref="A39:C39"/>
    <mergeCell ref="A57:A60"/>
    <mergeCell ref="F29:F30"/>
    <mergeCell ref="G29:G30"/>
    <mergeCell ref="O55:O56"/>
    <mergeCell ref="M55:M56"/>
    <mergeCell ref="A1:N1"/>
    <mergeCell ref="A4:A13"/>
    <mergeCell ref="H2:H3"/>
    <mergeCell ref="I2:I3"/>
    <mergeCell ref="A18:C18"/>
    <mergeCell ref="D18:D19"/>
    <mergeCell ref="F2:F3"/>
    <mergeCell ref="G2:G3"/>
    <mergeCell ref="B4:B13"/>
    <mergeCell ref="N2:N3"/>
    <mergeCell ref="J2:J3"/>
    <mergeCell ref="K2:K3"/>
    <mergeCell ref="K18:K19"/>
  </mergeCells>
  <printOptions horizontalCentered="1"/>
  <pageMargins left="0.11811023622047245" right="0.11811023622047245" top="1.2598425196850394" bottom="0.74803149606299213" header="0.31496062992125984" footer="0.31496062992125984"/>
  <pageSetup paperSize="9" firstPageNumber="197" orientation="landscape" useFirstPageNumber="1" r:id="rId1"/>
  <headerFooter>
    <oddFooter>&amp;C&amp;P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6"/>
  <sheetViews>
    <sheetView topLeftCell="A25" zoomScale="140" zoomScaleNormal="140" workbookViewId="0">
      <selection activeCell="D9" sqref="D9"/>
    </sheetView>
  </sheetViews>
  <sheetFormatPr defaultRowHeight="24"/>
  <cols>
    <col min="1" max="1" width="45.140625" style="17" customWidth="1"/>
    <col min="2" max="2" width="39.7109375" style="19" customWidth="1"/>
    <col min="3" max="3" width="9" style="17" customWidth="1"/>
    <col min="4" max="16384" width="9.140625" style="17"/>
  </cols>
  <sheetData>
    <row r="1" spans="1:3">
      <c r="A1" s="1024" t="s">
        <v>121</v>
      </c>
      <c r="B1" s="1024"/>
    </row>
    <row r="2" spans="1:3" ht="16.5" customHeight="1"/>
    <row r="3" spans="1:3">
      <c r="A3" s="433" t="s">
        <v>32</v>
      </c>
      <c r="B3" s="19">
        <f>SUM(รายละเอียดประมาณการรายรับ!F6)</f>
        <v>42692260</v>
      </c>
      <c r="C3" s="17" t="s">
        <v>30</v>
      </c>
    </row>
    <row r="4" spans="1:3">
      <c r="A4" s="434" t="s">
        <v>33</v>
      </c>
      <c r="B4" s="19">
        <f>SUM(แผนงานบริหารทั่วไป!H5)</f>
        <v>42692260</v>
      </c>
      <c r="C4" s="17" t="s">
        <v>30</v>
      </c>
    </row>
    <row r="5" spans="1:3" s="437" customFormat="1" thickBot="1">
      <c r="A5" s="435" t="s">
        <v>1360</v>
      </c>
      <c r="B5" s="436">
        <f>SUM(B3-B4)</f>
        <v>0</v>
      </c>
      <c r="C5" s="437" t="s">
        <v>30</v>
      </c>
    </row>
    <row r="6" spans="1:3" ht="24.75" thickTop="1"/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34" workbookViewId="0">
      <selection activeCell="D9" sqref="D9"/>
    </sheetView>
  </sheetViews>
  <sheetFormatPr defaultRowHeight="21.75"/>
  <cols>
    <col min="1" max="1" width="6.42578125" customWidth="1"/>
    <col min="2" max="2" width="37.28515625" customWidth="1"/>
    <col min="3" max="3" width="28.28515625" customWidth="1"/>
    <col min="4" max="4" width="17.140625" style="722" customWidth="1"/>
    <col min="5" max="5" width="13.42578125" customWidth="1"/>
    <col min="7" max="7" width="17.28515625" customWidth="1"/>
  </cols>
  <sheetData>
    <row r="1" spans="1:5" ht="23.25">
      <c r="A1" s="1024" t="s">
        <v>1284</v>
      </c>
      <c r="B1" s="1024"/>
      <c r="C1" s="1024"/>
      <c r="D1" s="1024"/>
      <c r="E1" s="1024"/>
    </row>
    <row r="2" spans="1:5" ht="23.25">
      <c r="A2" s="1024" t="s">
        <v>1396</v>
      </c>
      <c r="B2" s="1024"/>
      <c r="C2" s="1024"/>
      <c r="D2" s="1024"/>
      <c r="E2" s="1024"/>
    </row>
    <row r="3" spans="1:5">
      <c r="A3" s="712"/>
      <c r="B3" s="712"/>
      <c r="C3" s="712"/>
      <c r="D3" s="712"/>
      <c r="E3" s="712"/>
    </row>
    <row r="4" spans="1:5">
      <c r="A4" s="1154" t="s">
        <v>36</v>
      </c>
      <c r="B4" s="1155" t="s">
        <v>726</v>
      </c>
      <c r="C4" s="1155" t="s">
        <v>727</v>
      </c>
      <c r="D4" s="721" t="s">
        <v>728</v>
      </c>
      <c r="E4" s="1155" t="s">
        <v>27</v>
      </c>
    </row>
    <row r="5" spans="1:5">
      <c r="A5" s="1154"/>
      <c r="B5" s="1155"/>
      <c r="C5" s="1155"/>
      <c r="D5" s="721" t="s">
        <v>30</v>
      </c>
      <c r="E5" s="1155"/>
    </row>
    <row r="6" spans="1:5">
      <c r="A6" s="665"/>
      <c r="B6" s="664" t="s">
        <v>1259</v>
      </c>
      <c r="C6" s="717"/>
      <c r="D6" s="723"/>
      <c r="E6" s="717"/>
    </row>
    <row r="7" spans="1:5" ht="43.5">
      <c r="A7" s="728" t="s">
        <v>37</v>
      </c>
      <c r="B7" s="720" t="s">
        <v>1250</v>
      </c>
      <c r="C7" s="719" t="s">
        <v>1249</v>
      </c>
      <c r="D7" s="727">
        <v>1424000</v>
      </c>
      <c r="E7" s="723">
        <f>SUM(D7:D8)</f>
        <v>1752000</v>
      </c>
    </row>
    <row r="8" spans="1:5">
      <c r="A8" s="665" t="s">
        <v>38</v>
      </c>
      <c r="B8" s="717" t="s">
        <v>1251</v>
      </c>
      <c r="C8" s="717" t="s">
        <v>1252</v>
      </c>
      <c r="D8" s="723">
        <v>328000</v>
      </c>
      <c r="E8" s="717"/>
    </row>
    <row r="9" spans="1:5" ht="43.5">
      <c r="A9" s="728" t="s">
        <v>39</v>
      </c>
      <c r="B9" s="718" t="s">
        <v>1253</v>
      </c>
      <c r="C9" s="719" t="s">
        <v>729</v>
      </c>
      <c r="D9" s="727">
        <v>20000</v>
      </c>
      <c r="E9" s="717"/>
    </row>
    <row r="10" spans="1:5">
      <c r="A10" s="665" t="s">
        <v>40</v>
      </c>
      <c r="B10" s="717" t="s">
        <v>1256</v>
      </c>
      <c r="C10" s="717" t="s">
        <v>1249</v>
      </c>
      <c r="D10" s="723">
        <v>24000</v>
      </c>
      <c r="E10" s="717"/>
    </row>
    <row r="11" spans="1:5" ht="43.5">
      <c r="A11" s="730" t="s">
        <v>1254</v>
      </c>
      <c r="B11" s="729" t="s">
        <v>1257</v>
      </c>
      <c r="C11" s="731" t="s">
        <v>729</v>
      </c>
      <c r="D11" s="732">
        <v>80000</v>
      </c>
      <c r="E11" s="660"/>
    </row>
    <row r="12" spans="1:5" ht="43.5">
      <c r="A12" s="730" t="s">
        <v>1255</v>
      </c>
      <c r="B12" s="729" t="s">
        <v>2083</v>
      </c>
      <c r="C12" s="733" t="s">
        <v>1258</v>
      </c>
      <c r="D12" s="734">
        <v>10000</v>
      </c>
      <c r="E12" s="660"/>
    </row>
    <row r="13" spans="1:5" ht="87">
      <c r="A13" s="730" t="s">
        <v>1275</v>
      </c>
      <c r="B13" s="736" t="s">
        <v>1279</v>
      </c>
      <c r="C13" s="736" t="s">
        <v>1276</v>
      </c>
      <c r="D13" s="734">
        <v>30000</v>
      </c>
      <c r="E13" s="660"/>
    </row>
    <row r="14" spans="1:5" ht="65.25">
      <c r="A14" s="737" t="s">
        <v>1277</v>
      </c>
      <c r="B14" s="747" t="s">
        <v>1278</v>
      </c>
      <c r="C14" s="747" t="s">
        <v>1280</v>
      </c>
      <c r="D14" s="738">
        <v>30000</v>
      </c>
      <c r="E14" s="662"/>
    </row>
    <row r="15" spans="1:5">
      <c r="A15" s="748"/>
      <c r="B15" s="749"/>
      <c r="C15" s="749"/>
      <c r="D15" s="750"/>
      <c r="E15" s="751"/>
    </row>
    <row r="16" spans="1:5">
      <c r="A16" s="1154" t="s">
        <v>36</v>
      </c>
      <c r="B16" s="1155" t="s">
        <v>726</v>
      </c>
      <c r="C16" s="1155" t="s">
        <v>727</v>
      </c>
      <c r="D16" s="721" t="s">
        <v>728</v>
      </c>
      <c r="E16" s="1155" t="s">
        <v>27</v>
      </c>
    </row>
    <row r="17" spans="1:7">
      <c r="A17" s="1154"/>
      <c r="B17" s="1155"/>
      <c r="C17" s="1155"/>
      <c r="D17" s="721" t="s">
        <v>30</v>
      </c>
      <c r="E17" s="1155"/>
    </row>
    <row r="18" spans="1:7" ht="56.25">
      <c r="A18" s="730" t="s">
        <v>1281</v>
      </c>
      <c r="B18" s="819" t="s">
        <v>1282</v>
      </c>
      <c r="C18" s="818" t="s">
        <v>1382</v>
      </c>
      <c r="D18" s="734">
        <v>30000</v>
      </c>
      <c r="E18" s="660"/>
    </row>
    <row r="19" spans="1:7">
      <c r="A19" s="754"/>
      <c r="B19" s="662"/>
      <c r="C19" s="662"/>
      <c r="D19" s="755"/>
      <c r="E19" s="662"/>
    </row>
    <row r="20" spans="1:7">
      <c r="A20" s="1156" t="s">
        <v>1260</v>
      </c>
      <c r="B20" s="1157"/>
      <c r="C20" s="1158"/>
      <c r="D20" s="752">
        <f>SUM(D7:D19)</f>
        <v>1976000</v>
      </c>
      <c r="E20" s="753"/>
    </row>
    <row r="21" spans="1:7">
      <c r="A21" s="666"/>
      <c r="B21" s="664" t="s">
        <v>1261</v>
      </c>
      <c r="C21" s="663"/>
      <c r="D21" s="741"/>
      <c r="E21" s="663"/>
    </row>
    <row r="22" spans="1:7" ht="43.5">
      <c r="A22" s="730" t="s">
        <v>37</v>
      </c>
      <c r="B22" s="733" t="s">
        <v>1262</v>
      </c>
      <c r="C22" s="729" t="s">
        <v>1263</v>
      </c>
      <c r="D22" s="734">
        <v>10000</v>
      </c>
      <c r="E22" s="660"/>
    </row>
    <row r="23" spans="1:7" ht="43.5">
      <c r="A23" s="730" t="s">
        <v>38</v>
      </c>
      <c r="B23" s="733" t="s">
        <v>1264</v>
      </c>
      <c r="C23" s="729" t="s">
        <v>1265</v>
      </c>
      <c r="D23" s="734">
        <v>10000</v>
      </c>
      <c r="E23" s="660"/>
    </row>
    <row r="24" spans="1:7">
      <c r="A24" s="730" t="s">
        <v>39</v>
      </c>
      <c r="B24" s="659" t="s">
        <v>1266</v>
      </c>
      <c r="C24" s="659" t="s">
        <v>1267</v>
      </c>
      <c r="D24" s="661">
        <v>10000</v>
      </c>
      <c r="E24" s="660"/>
    </row>
    <row r="25" spans="1:7">
      <c r="A25" s="660"/>
      <c r="B25" s="660"/>
      <c r="C25" s="659" t="s">
        <v>1268</v>
      </c>
      <c r="D25" s="661">
        <v>10000</v>
      </c>
      <c r="E25" s="735"/>
    </row>
    <row r="26" spans="1:7">
      <c r="A26" s="660"/>
      <c r="B26" s="660"/>
      <c r="C26" s="659" t="s">
        <v>1269</v>
      </c>
      <c r="D26" s="661">
        <v>10000</v>
      </c>
      <c r="E26" s="735" t="s">
        <v>1309</v>
      </c>
    </row>
    <row r="27" spans="1:7">
      <c r="A27" s="660"/>
      <c r="B27" s="660"/>
      <c r="C27" s="659" t="s">
        <v>1270</v>
      </c>
      <c r="D27" s="661">
        <v>10000</v>
      </c>
      <c r="E27" s="660"/>
    </row>
    <row r="28" spans="1:7">
      <c r="A28" s="660"/>
      <c r="B28" s="660"/>
      <c r="C28" s="659" t="s">
        <v>1271</v>
      </c>
      <c r="D28" s="661">
        <v>10000</v>
      </c>
      <c r="E28" s="660"/>
    </row>
    <row r="29" spans="1:7">
      <c r="A29" s="660"/>
      <c r="B29" s="660"/>
      <c r="C29" s="659" t="s">
        <v>1272</v>
      </c>
      <c r="D29" s="661">
        <v>10000</v>
      </c>
      <c r="E29" s="660"/>
    </row>
    <row r="30" spans="1:7" ht="43.5">
      <c r="A30" s="737" t="s">
        <v>40</v>
      </c>
      <c r="B30" s="724" t="s">
        <v>1273</v>
      </c>
      <c r="C30" s="724" t="s">
        <v>1274</v>
      </c>
      <c r="D30" s="738">
        <v>20000</v>
      </c>
      <c r="E30" s="662"/>
    </row>
    <row r="31" spans="1:7">
      <c r="A31" s="1159" t="s">
        <v>1283</v>
      </c>
      <c r="B31" s="1160"/>
      <c r="C31" s="1161"/>
      <c r="D31" s="739">
        <f>SUM(D22:D30)</f>
        <v>100000</v>
      </c>
      <c r="E31" s="740"/>
    </row>
    <row r="32" spans="1:7" ht="22.5" thickBot="1">
      <c r="A32" s="1162" t="s">
        <v>1285</v>
      </c>
      <c r="B32" s="1163"/>
      <c r="C32" s="1164"/>
      <c r="D32" s="725" t="e">
        <f>SUM(#REF!,D20,D31)</f>
        <v>#REF!</v>
      </c>
      <c r="E32" s="726"/>
      <c r="G32" s="766" t="e">
        <f>SUM(D32-D7-D8)</f>
        <v>#REF!</v>
      </c>
    </row>
    <row r="33" spans="1:5" s="744" customFormat="1" ht="22.5" thickTop="1">
      <c r="A33" s="742"/>
      <c r="B33" s="742"/>
      <c r="C33" s="742"/>
      <c r="D33" s="743"/>
      <c r="E33" s="742"/>
    </row>
    <row r="34" spans="1:5" s="744" customFormat="1">
      <c r="B34" s="701" t="s">
        <v>1286</v>
      </c>
      <c r="D34" s="745"/>
    </row>
    <row r="35" spans="1:5" s="744" customFormat="1">
      <c r="B35" s="701" t="s">
        <v>1287</v>
      </c>
      <c r="D35" s="745"/>
    </row>
    <row r="36" spans="1:5" s="744" customFormat="1">
      <c r="B36" s="757" t="s">
        <v>1288</v>
      </c>
      <c r="D36" s="745"/>
    </row>
    <row r="37" spans="1:5" s="744" customFormat="1">
      <c r="B37" s="756" t="s">
        <v>1293</v>
      </c>
      <c r="C37" s="759" t="s">
        <v>1291</v>
      </c>
      <c r="D37" s="745"/>
    </row>
    <row r="38" spans="1:5" s="744" customFormat="1">
      <c r="C38" s="758" t="s">
        <v>1289</v>
      </c>
      <c r="D38" s="745"/>
    </row>
    <row r="39" spans="1:5" s="744" customFormat="1">
      <c r="B39" s="760" t="s">
        <v>1290</v>
      </c>
      <c r="C39" s="702" t="s">
        <v>1292</v>
      </c>
      <c r="D39" s="745"/>
    </row>
    <row r="40" spans="1:5" s="744" customFormat="1">
      <c r="D40" s="745"/>
    </row>
    <row r="41" spans="1:5" s="744" customFormat="1">
      <c r="D41" s="745"/>
    </row>
    <row r="42" spans="1:5" s="744" customFormat="1">
      <c r="D42" s="745"/>
    </row>
    <row r="43" spans="1:5" s="744" customFormat="1">
      <c r="D43" s="745"/>
    </row>
    <row r="44" spans="1:5" s="744" customFormat="1">
      <c r="D44" s="745"/>
    </row>
    <row r="45" spans="1:5" s="744" customFormat="1">
      <c r="D45" s="745"/>
    </row>
    <row r="46" spans="1:5" s="744" customFormat="1">
      <c r="D46" s="745"/>
    </row>
    <row r="47" spans="1:5" s="744" customFormat="1">
      <c r="D47" s="745"/>
    </row>
    <row r="48" spans="1:5" s="744" customFormat="1">
      <c r="D48" s="746"/>
    </row>
  </sheetData>
  <mergeCells count="13">
    <mergeCell ref="A20:C20"/>
    <mergeCell ref="A31:C31"/>
    <mergeCell ref="A32:C32"/>
    <mergeCell ref="A2:E2"/>
    <mergeCell ref="A16:A17"/>
    <mergeCell ref="B16:B17"/>
    <mergeCell ref="C16:C17"/>
    <mergeCell ref="E16:E17"/>
    <mergeCell ref="A1:E1"/>
    <mergeCell ref="A4:A5"/>
    <mergeCell ref="B4:B5"/>
    <mergeCell ref="C4:C5"/>
    <mergeCell ref="E4:E5"/>
  </mergeCells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23</vt:i4>
      </vt:variant>
      <vt:variant>
        <vt:lpstr>ช่วงที่มีชื่อ</vt:lpstr>
      </vt:variant>
      <vt:variant>
        <vt:i4>1</vt:i4>
      </vt:variant>
    </vt:vector>
  </HeadingPairs>
  <TitlesOfParts>
    <vt:vector size="24" baseType="lpstr">
      <vt:lpstr>คำแถลงงบประมาณ</vt:lpstr>
      <vt:lpstr>หลักการและเหตุผล</vt:lpstr>
      <vt:lpstr>รายจ่ายตามงานและงบรายจ่าย</vt:lpstr>
      <vt:lpstr>เทศบัญญัติ</vt:lpstr>
      <vt:lpstr>รายงานประมาณการรายรับ</vt:lpstr>
      <vt:lpstr>รายละเอียดประมาณการรายรับ</vt:lpstr>
      <vt:lpstr>รายงานประมาณการรายจ่าย</vt:lpstr>
      <vt:lpstr>แผนงานบริหารทั่วไป</vt:lpstr>
      <vt:lpstr>แผนงานรักษาความสงบภายใน</vt:lpstr>
      <vt:lpstr>แผนงานการศึกษา</vt:lpstr>
      <vt:lpstr>แผนงานสาธารณสุข</vt:lpstr>
      <vt:lpstr>แผนงานสังคมสงเคราะห์</vt:lpstr>
      <vt:lpstr>แผนงานเคหะและชุมชน</vt:lpstr>
      <vt:lpstr>แผนงานสร้างความเข้มแข็งของชุมชน</vt:lpstr>
      <vt:lpstr>แผนงานศาสนาวัฒนธรรมและนันทนาการ</vt:lpstr>
      <vt:lpstr>แผนงานการเกษตร</vt:lpstr>
      <vt:lpstr>แผนงานการพาณิชย์</vt:lpstr>
      <vt:lpstr>แผนงานงบกลาง</vt:lpstr>
      <vt:lpstr>รายจ่ายแยกตามหมวด</vt:lpstr>
      <vt:lpstr>เทศบัญญัติงบประมาณรายจ่าย</vt:lpstr>
      <vt:lpstr>สรุปรับต่างจาย</vt:lpstr>
      <vt:lpstr>เงินอุดหนุน</vt:lpstr>
      <vt:lpstr>Sheet1</vt:lpstr>
      <vt:lpstr>รายงานประมาณการรายรับ!Print_Titles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GGG</cp:lastModifiedBy>
  <cp:lastPrinted>2019-05-22T10:19:49Z</cp:lastPrinted>
  <dcterms:created xsi:type="dcterms:W3CDTF">2001-05-06T12:46:41Z</dcterms:created>
  <dcterms:modified xsi:type="dcterms:W3CDTF">2019-05-22T10:23:23Z</dcterms:modified>
</cp:coreProperties>
</file>